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nmc123\Desktop\MAKA\"/>
    </mc:Choice>
  </mc:AlternateContent>
  <bookViews>
    <workbookView xWindow="0" yWindow="0" windowWidth="20490" windowHeight="7755"/>
  </bookViews>
  <sheets>
    <sheet name="3" sheetId="1" r:id="rId1"/>
  </sheets>
  <definedNames>
    <definedName name="_xlnm._FilterDatabase" localSheetId="0" hidden="1">'3'!$A$1:$T$280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49" i="1" l="1"/>
  <c r="T348" i="1"/>
  <c r="T347" i="1"/>
  <c r="T346" i="1"/>
  <c r="S336" i="1"/>
  <c r="R336" i="1"/>
  <c r="T336" i="1" s="1"/>
  <c r="Q336" i="1"/>
  <c r="P336" i="1"/>
  <c r="O336" i="1"/>
  <c r="N336" i="1"/>
  <c r="M336" i="1"/>
  <c r="L336" i="1"/>
  <c r="K336" i="1"/>
  <c r="J336" i="1"/>
  <c r="I336" i="1"/>
  <c r="H336" i="1"/>
  <c r="G336" i="1"/>
  <c r="S335" i="1"/>
  <c r="R335" i="1"/>
  <c r="T335" i="1" s="1"/>
  <c r="Q335" i="1"/>
  <c r="P335" i="1"/>
  <c r="O335" i="1"/>
  <c r="N335" i="1"/>
  <c r="M335" i="1"/>
  <c r="L335" i="1"/>
  <c r="K335" i="1"/>
  <c r="J335" i="1"/>
  <c r="I335" i="1"/>
  <c r="H335" i="1"/>
  <c r="G335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T320" i="1"/>
  <c r="F320" i="1"/>
  <c r="T319" i="1"/>
  <c r="F319" i="1"/>
  <c r="T318" i="1"/>
  <c r="F318" i="1"/>
  <c r="T317" i="1"/>
  <c r="F317" i="1"/>
  <c r="T316" i="1"/>
  <c r="F316" i="1"/>
  <c r="T315" i="1"/>
  <c r="F315" i="1"/>
  <c r="T314" i="1"/>
  <c r="F314" i="1"/>
  <c r="T313" i="1"/>
  <c r="F313" i="1"/>
  <c r="T312" i="1"/>
  <c r="F312" i="1"/>
  <c r="T311" i="1"/>
  <c r="F311" i="1"/>
  <c r="T310" i="1"/>
  <c r="F310" i="1"/>
  <c r="T309" i="1"/>
  <c r="F309" i="1"/>
  <c r="T308" i="1"/>
  <c r="F308" i="1"/>
  <c r="T307" i="1"/>
  <c r="F307" i="1"/>
  <c r="T306" i="1"/>
  <c r="F306" i="1"/>
  <c r="T305" i="1"/>
  <c r="F305" i="1"/>
  <c r="F336" i="1" s="1"/>
  <c r="T302" i="1"/>
  <c r="F302" i="1"/>
  <c r="T301" i="1"/>
  <c r="F301" i="1"/>
  <c r="T300" i="1"/>
  <c r="F300" i="1"/>
  <c r="T299" i="1"/>
  <c r="F299" i="1"/>
  <c r="T298" i="1"/>
  <c r="F298" i="1"/>
  <c r="T297" i="1"/>
  <c r="F297" i="1"/>
  <c r="T296" i="1"/>
  <c r="F296" i="1"/>
  <c r="T295" i="1"/>
  <c r="F295" i="1"/>
  <c r="T294" i="1"/>
  <c r="F294" i="1"/>
  <c r="T293" i="1"/>
  <c r="F293" i="1"/>
  <c r="T292" i="1"/>
  <c r="F292" i="1"/>
  <c r="T291" i="1"/>
  <c r="F291" i="1"/>
  <c r="T290" i="1"/>
  <c r="F290" i="1"/>
  <c r="T289" i="1"/>
  <c r="F289" i="1"/>
  <c r="T288" i="1"/>
  <c r="F288" i="1"/>
  <c r="T287" i="1"/>
  <c r="F287" i="1"/>
  <c r="T286" i="1"/>
  <c r="F286" i="1"/>
  <c r="T285" i="1"/>
  <c r="F285" i="1"/>
  <c r="T284" i="1"/>
  <c r="F284" i="1"/>
  <c r="T283" i="1"/>
  <c r="F283" i="1"/>
  <c r="F335" i="1" s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T277" i="1"/>
  <c r="F277" i="1"/>
  <c r="T276" i="1"/>
  <c r="F276" i="1"/>
  <c r="T275" i="1"/>
  <c r="F275" i="1"/>
  <c r="T274" i="1"/>
  <c r="F274" i="1"/>
  <c r="T273" i="1"/>
  <c r="F273" i="1"/>
  <c r="T272" i="1"/>
  <c r="F272" i="1"/>
  <c r="T271" i="1"/>
  <c r="F271" i="1"/>
  <c r="T270" i="1"/>
  <c r="F270" i="1"/>
  <c r="T269" i="1"/>
  <c r="F269" i="1"/>
  <c r="T268" i="1"/>
  <c r="F268" i="1"/>
  <c r="T267" i="1"/>
  <c r="F267" i="1"/>
  <c r="S265" i="1"/>
  <c r="R265" i="1"/>
  <c r="Q265" i="1"/>
  <c r="P265" i="1"/>
  <c r="P279" i="1" s="1"/>
  <c r="O265" i="1"/>
  <c r="N265" i="1"/>
  <c r="M265" i="1"/>
  <c r="L265" i="1"/>
  <c r="L279" i="1" s="1"/>
  <c r="K265" i="1"/>
  <c r="J265" i="1"/>
  <c r="I265" i="1"/>
  <c r="H265" i="1"/>
  <c r="H279" i="1" s="1"/>
  <c r="G265" i="1"/>
  <c r="T264" i="1"/>
  <c r="F264" i="1"/>
  <c r="T263" i="1"/>
  <c r="F263" i="1"/>
  <c r="T262" i="1"/>
  <c r="F262" i="1"/>
  <c r="T261" i="1"/>
  <c r="F261" i="1"/>
  <c r="T260" i="1"/>
  <c r="F260" i="1"/>
  <c r="T259" i="1"/>
  <c r="F259" i="1"/>
  <c r="T258" i="1"/>
  <c r="F258" i="1"/>
  <c r="T257" i="1"/>
  <c r="F257" i="1"/>
  <c r="T256" i="1"/>
  <c r="F256" i="1"/>
  <c r="T255" i="1"/>
  <c r="F255" i="1"/>
  <c r="T254" i="1"/>
  <c r="F254" i="1"/>
  <c r="T253" i="1"/>
  <c r="F253" i="1"/>
  <c r="T252" i="1"/>
  <c r="F252" i="1"/>
  <c r="T251" i="1"/>
  <c r="F251" i="1"/>
  <c r="T250" i="1"/>
  <c r="F250" i="1"/>
  <c r="T249" i="1"/>
  <c r="F249" i="1"/>
  <c r="T248" i="1"/>
  <c r="F248" i="1"/>
  <c r="T247" i="1"/>
  <c r="F247" i="1"/>
  <c r="T246" i="1"/>
  <c r="F246" i="1"/>
  <c r="T245" i="1"/>
  <c r="F245" i="1"/>
  <c r="T244" i="1"/>
  <c r="F244" i="1"/>
  <c r="T243" i="1"/>
  <c r="F243" i="1"/>
  <c r="T242" i="1"/>
  <c r="F242" i="1"/>
  <c r="T241" i="1"/>
  <c r="F241" i="1"/>
  <c r="T240" i="1"/>
  <c r="F240" i="1"/>
  <c r="T239" i="1"/>
  <c r="F239" i="1"/>
  <c r="T238" i="1"/>
  <c r="F238" i="1"/>
  <c r="T237" i="1"/>
  <c r="F237" i="1"/>
  <c r="T236" i="1"/>
  <c r="F236" i="1"/>
  <c r="T235" i="1"/>
  <c r="F235" i="1"/>
  <c r="T234" i="1"/>
  <c r="F234" i="1"/>
  <c r="T232" i="1"/>
  <c r="F232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T229" i="1"/>
  <c r="F229" i="1"/>
  <c r="T228" i="1"/>
  <c r="F228" i="1"/>
  <c r="T227" i="1"/>
  <c r="F227" i="1"/>
  <c r="T226" i="1"/>
  <c r="F226" i="1"/>
  <c r="T225" i="1"/>
  <c r="F225" i="1"/>
  <c r="T224" i="1"/>
  <c r="F224" i="1"/>
  <c r="T223" i="1"/>
  <c r="F223" i="1"/>
  <c r="T222" i="1"/>
  <c r="F222" i="1"/>
  <c r="T221" i="1"/>
  <c r="F221" i="1"/>
  <c r="T220" i="1"/>
  <c r="F220" i="1"/>
  <c r="T219" i="1"/>
  <c r="F219" i="1"/>
  <c r="T218" i="1"/>
  <c r="F218" i="1"/>
  <c r="T217" i="1"/>
  <c r="F217" i="1"/>
  <c r="T216" i="1"/>
  <c r="F216" i="1"/>
  <c r="T215" i="1"/>
  <c r="F215" i="1"/>
  <c r="T214" i="1"/>
  <c r="F214" i="1"/>
  <c r="T213" i="1"/>
  <c r="F213" i="1"/>
  <c r="T212" i="1"/>
  <c r="F212" i="1"/>
  <c r="T211" i="1"/>
  <c r="F211" i="1"/>
  <c r="T210" i="1"/>
  <c r="F210" i="1"/>
  <c r="T209" i="1"/>
  <c r="F209" i="1"/>
  <c r="T208" i="1"/>
  <c r="F208" i="1"/>
  <c r="T207" i="1"/>
  <c r="F207" i="1"/>
  <c r="T206" i="1"/>
  <c r="F206" i="1"/>
  <c r="T205" i="1"/>
  <c r="F205" i="1"/>
  <c r="T204" i="1"/>
  <c r="F204" i="1"/>
  <c r="T203" i="1"/>
  <c r="F203" i="1"/>
  <c r="T202" i="1"/>
  <c r="F202" i="1"/>
  <c r="T201" i="1"/>
  <c r="F201" i="1"/>
  <c r="T200" i="1"/>
  <c r="F200" i="1"/>
  <c r="T199" i="1"/>
  <c r="F199" i="1"/>
  <c r="T198" i="1"/>
  <c r="F198" i="1"/>
  <c r="T197" i="1"/>
  <c r="F197" i="1"/>
  <c r="T196" i="1"/>
  <c r="F196" i="1"/>
  <c r="T195" i="1"/>
  <c r="F195" i="1"/>
  <c r="T194" i="1"/>
  <c r="F194" i="1"/>
  <c r="T193" i="1"/>
  <c r="F193" i="1"/>
  <c r="T192" i="1"/>
  <c r="F192" i="1"/>
  <c r="T191" i="1"/>
  <c r="F191" i="1"/>
  <c r="T190" i="1"/>
  <c r="F190" i="1"/>
  <c r="T189" i="1"/>
  <c r="F189" i="1"/>
  <c r="T188" i="1"/>
  <c r="F188" i="1"/>
  <c r="T187" i="1"/>
  <c r="F187" i="1"/>
  <c r="T186" i="1"/>
  <c r="F186" i="1"/>
  <c r="T185" i="1"/>
  <c r="F185" i="1"/>
  <c r="T184" i="1"/>
  <c r="F184" i="1"/>
  <c r="T183" i="1"/>
  <c r="F183" i="1"/>
  <c r="T182" i="1"/>
  <c r="F182" i="1"/>
  <c r="T181" i="1"/>
  <c r="F181" i="1"/>
  <c r="T180" i="1"/>
  <c r="F180" i="1"/>
  <c r="T179" i="1"/>
  <c r="F179" i="1"/>
  <c r="T178" i="1"/>
  <c r="F178" i="1"/>
  <c r="T177" i="1"/>
  <c r="F177" i="1"/>
  <c r="T176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T174" i="1"/>
  <c r="F174" i="1"/>
  <c r="T173" i="1"/>
  <c r="F173" i="1"/>
  <c r="T172" i="1"/>
  <c r="F172" i="1"/>
  <c r="T171" i="1"/>
  <c r="F171" i="1"/>
  <c r="T170" i="1"/>
  <c r="F170" i="1"/>
  <c r="T169" i="1"/>
  <c r="F169" i="1"/>
  <c r="T168" i="1"/>
  <c r="F168" i="1"/>
  <c r="T167" i="1"/>
  <c r="F167" i="1"/>
  <c r="T166" i="1"/>
  <c r="F166" i="1"/>
  <c r="T165" i="1"/>
  <c r="F165" i="1"/>
  <c r="T164" i="1"/>
  <c r="F164" i="1"/>
  <c r="T163" i="1"/>
  <c r="F163" i="1"/>
  <c r="T162" i="1"/>
  <c r="F162" i="1"/>
  <c r="T161" i="1"/>
  <c r="F161" i="1"/>
  <c r="T160" i="1"/>
  <c r="F160" i="1"/>
  <c r="T159" i="1"/>
  <c r="F159" i="1"/>
  <c r="T158" i="1"/>
  <c r="F158" i="1"/>
  <c r="T157" i="1"/>
  <c r="F157" i="1"/>
  <c r="T156" i="1"/>
  <c r="F156" i="1"/>
  <c r="T155" i="1"/>
  <c r="F155" i="1"/>
  <c r="T154" i="1"/>
  <c r="F154" i="1"/>
  <c r="T153" i="1"/>
  <c r="F153" i="1"/>
  <c r="T152" i="1"/>
  <c r="F152" i="1"/>
  <c r="T151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T149" i="1"/>
  <c r="F149" i="1"/>
  <c r="T148" i="1"/>
  <c r="F148" i="1"/>
  <c r="T147" i="1"/>
  <c r="F147" i="1"/>
  <c r="T146" i="1"/>
  <c r="F146" i="1"/>
  <c r="T145" i="1"/>
  <c r="F145" i="1"/>
  <c r="T144" i="1"/>
  <c r="F144" i="1"/>
  <c r="T143" i="1"/>
  <c r="F143" i="1"/>
  <c r="T142" i="1"/>
  <c r="F142" i="1"/>
  <c r="S141" i="1"/>
  <c r="T141" i="1" s="1"/>
  <c r="F141" i="1"/>
  <c r="T140" i="1"/>
  <c r="F140" i="1"/>
  <c r="T139" i="1"/>
  <c r="F139" i="1"/>
  <c r="T138" i="1"/>
  <c r="S138" i="1"/>
  <c r="F138" i="1"/>
  <c r="T137" i="1"/>
  <c r="F137" i="1"/>
  <c r="T136" i="1"/>
  <c r="F136" i="1"/>
  <c r="T135" i="1"/>
  <c r="F135" i="1"/>
  <c r="T134" i="1"/>
  <c r="F134" i="1"/>
  <c r="S133" i="1"/>
  <c r="T133" i="1" s="1"/>
  <c r="F133" i="1"/>
  <c r="T132" i="1"/>
  <c r="F132" i="1"/>
  <c r="T131" i="1"/>
  <c r="F131" i="1"/>
  <c r="T130" i="1"/>
  <c r="F130" i="1"/>
  <c r="T129" i="1"/>
  <c r="F129" i="1"/>
  <c r="T128" i="1"/>
  <c r="S128" i="1"/>
  <c r="S150" i="1" s="1"/>
  <c r="F128" i="1"/>
  <c r="T127" i="1"/>
  <c r="F127" i="1"/>
  <c r="T126" i="1"/>
  <c r="F126" i="1"/>
  <c r="T125" i="1"/>
  <c r="F125" i="1"/>
  <c r="T124" i="1"/>
  <c r="F124" i="1"/>
  <c r="T123" i="1"/>
  <c r="F123" i="1"/>
  <c r="T122" i="1"/>
  <c r="F122" i="1"/>
  <c r="T121" i="1"/>
  <c r="F121" i="1"/>
  <c r="T120" i="1"/>
  <c r="F120" i="1"/>
  <c r="T119" i="1"/>
  <c r="F119" i="1"/>
  <c r="T118" i="1"/>
  <c r="F118" i="1"/>
  <c r="T117" i="1"/>
  <c r="F117" i="1"/>
  <c r="T116" i="1"/>
  <c r="F116" i="1"/>
  <c r="T115" i="1"/>
  <c r="F115" i="1"/>
  <c r="T114" i="1"/>
  <c r="F114" i="1"/>
  <c r="T113" i="1"/>
  <c r="F113" i="1"/>
  <c r="T112" i="1"/>
  <c r="F112" i="1"/>
  <c r="T111" i="1"/>
  <c r="F111" i="1"/>
  <c r="T110" i="1"/>
  <c r="F110" i="1"/>
  <c r="T109" i="1"/>
  <c r="F109" i="1"/>
  <c r="T108" i="1"/>
  <c r="F108" i="1"/>
  <c r="T107" i="1"/>
  <c r="F107" i="1"/>
  <c r="T106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T104" i="1"/>
  <c r="F104" i="1"/>
  <c r="T103" i="1"/>
  <c r="F103" i="1"/>
  <c r="T102" i="1"/>
  <c r="F102" i="1"/>
  <c r="T101" i="1"/>
  <c r="F101" i="1"/>
  <c r="T100" i="1"/>
  <c r="F100" i="1"/>
  <c r="T99" i="1"/>
  <c r="F99" i="1"/>
  <c r="T98" i="1"/>
  <c r="F98" i="1"/>
  <c r="T97" i="1"/>
  <c r="F97" i="1"/>
  <c r="T96" i="1"/>
  <c r="F96" i="1"/>
  <c r="T95" i="1"/>
  <c r="F95" i="1"/>
  <c r="T94" i="1"/>
  <c r="F94" i="1"/>
  <c r="T93" i="1"/>
  <c r="F93" i="1"/>
  <c r="T92" i="1"/>
  <c r="F92" i="1"/>
  <c r="T91" i="1"/>
  <c r="F91" i="1"/>
  <c r="T90" i="1"/>
  <c r="F90" i="1"/>
  <c r="T89" i="1"/>
  <c r="F89" i="1"/>
  <c r="T88" i="1"/>
  <c r="F88" i="1"/>
  <c r="T87" i="1"/>
  <c r="F87" i="1"/>
  <c r="T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T84" i="1"/>
  <c r="F84" i="1"/>
  <c r="T83" i="1"/>
  <c r="F83" i="1"/>
  <c r="T82" i="1"/>
  <c r="F82" i="1"/>
  <c r="T81" i="1"/>
  <c r="F81" i="1"/>
  <c r="T80" i="1"/>
  <c r="F80" i="1"/>
  <c r="T79" i="1"/>
  <c r="F79" i="1"/>
  <c r="T78" i="1"/>
  <c r="F78" i="1"/>
  <c r="T77" i="1"/>
  <c r="F77" i="1"/>
  <c r="T76" i="1"/>
  <c r="F76" i="1"/>
  <c r="T75" i="1"/>
  <c r="F75" i="1"/>
  <c r="T74" i="1"/>
  <c r="F74" i="1"/>
  <c r="T73" i="1"/>
  <c r="F73" i="1"/>
  <c r="T72" i="1"/>
  <c r="F72" i="1"/>
  <c r="T71" i="1"/>
  <c r="F71" i="1"/>
  <c r="T70" i="1"/>
  <c r="F70" i="1"/>
  <c r="T69" i="1"/>
  <c r="F69" i="1"/>
  <c r="T68" i="1"/>
  <c r="F68" i="1"/>
  <c r="T67" i="1"/>
  <c r="F67" i="1"/>
  <c r="S65" i="1"/>
  <c r="S328" i="1" s="1"/>
  <c r="R65" i="1"/>
  <c r="R328" i="1" s="1"/>
  <c r="Q65" i="1"/>
  <c r="P65" i="1"/>
  <c r="P328" i="1" s="1"/>
  <c r="O65" i="1"/>
  <c r="O328" i="1" s="1"/>
  <c r="N65" i="1"/>
  <c r="N328" i="1" s="1"/>
  <c r="M65" i="1"/>
  <c r="L65" i="1"/>
  <c r="L328" i="1" s="1"/>
  <c r="K65" i="1"/>
  <c r="K328" i="1" s="1"/>
  <c r="J65" i="1"/>
  <c r="J328" i="1" s="1"/>
  <c r="I65" i="1"/>
  <c r="H65" i="1"/>
  <c r="H328" i="1" s="1"/>
  <c r="G65" i="1"/>
  <c r="G328" i="1" s="1"/>
  <c r="T64" i="1"/>
  <c r="F64" i="1"/>
  <c r="T63" i="1"/>
  <c r="F63" i="1"/>
  <c r="T62" i="1"/>
  <c r="F62" i="1"/>
  <c r="T61" i="1"/>
  <c r="F61" i="1"/>
  <c r="T60" i="1"/>
  <c r="F60" i="1"/>
  <c r="T59" i="1"/>
  <c r="F59" i="1"/>
  <c r="T58" i="1"/>
  <c r="F58" i="1"/>
  <c r="T57" i="1"/>
  <c r="F57" i="1"/>
  <c r="T56" i="1"/>
  <c r="F56" i="1"/>
  <c r="T55" i="1"/>
  <c r="F55" i="1"/>
  <c r="T54" i="1"/>
  <c r="F54" i="1"/>
  <c r="T53" i="1"/>
  <c r="F53" i="1"/>
  <c r="T52" i="1"/>
  <c r="F52" i="1"/>
  <c r="T51" i="1"/>
  <c r="F51" i="1"/>
  <c r="T50" i="1"/>
  <c r="F50" i="1"/>
  <c r="T49" i="1"/>
  <c r="F49" i="1"/>
  <c r="T48" i="1"/>
  <c r="F48" i="1"/>
  <c r="T47" i="1"/>
  <c r="F47" i="1"/>
  <c r="T46" i="1"/>
  <c r="F46" i="1"/>
  <c r="T45" i="1"/>
  <c r="F45" i="1"/>
  <c r="T44" i="1"/>
  <c r="F44" i="1"/>
  <c r="T43" i="1"/>
  <c r="F43" i="1"/>
  <c r="T42" i="1"/>
  <c r="F42" i="1"/>
  <c r="T41" i="1"/>
  <c r="F41" i="1"/>
  <c r="T40" i="1"/>
  <c r="F40" i="1"/>
  <c r="T39" i="1"/>
  <c r="F39" i="1"/>
  <c r="T38" i="1"/>
  <c r="F38" i="1"/>
  <c r="T37" i="1"/>
  <c r="F37" i="1"/>
  <c r="T36" i="1"/>
  <c r="F36" i="1"/>
  <c r="T35" i="1"/>
  <c r="F35" i="1"/>
  <c r="T34" i="1"/>
  <c r="F34" i="1"/>
  <c r="T33" i="1"/>
  <c r="F33" i="1"/>
  <c r="T32" i="1"/>
  <c r="F32" i="1"/>
  <c r="T31" i="1"/>
  <c r="F31" i="1"/>
  <c r="T30" i="1"/>
  <c r="F30" i="1"/>
  <c r="T29" i="1"/>
  <c r="F29" i="1"/>
  <c r="T28" i="1"/>
  <c r="F28" i="1"/>
  <c r="T27" i="1"/>
  <c r="F27" i="1"/>
  <c r="T26" i="1"/>
  <c r="F26" i="1"/>
  <c r="T25" i="1"/>
  <c r="F25" i="1"/>
  <c r="T24" i="1"/>
  <c r="F24" i="1"/>
  <c r="T23" i="1"/>
  <c r="F23" i="1"/>
  <c r="T22" i="1"/>
  <c r="F22" i="1"/>
  <c r="T21" i="1"/>
  <c r="F21" i="1"/>
  <c r="T20" i="1"/>
  <c r="F20" i="1"/>
  <c r="T19" i="1"/>
  <c r="F19" i="1"/>
  <c r="T18" i="1"/>
  <c r="F18" i="1"/>
  <c r="T17" i="1"/>
  <c r="M17" i="1"/>
  <c r="F17" i="1"/>
  <c r="M16" i="1"/>
  <c r="F16" i="1"/>
  <c r="T15" i="1"/>
  <c r="F15" i="1"/>
  <c r="T14" i="1"/>
  <c r="F14" i="1"/>
  <c r="T13" i="1"/>
  <c r="F13" i="1"/>
  <c r="T12" i="1"/>
  <c r="F12" i="1"/>
  <c r="T11" i="1"/>
  <c r="F11" i="1"/>
  <c r="T10" i="1"/>
  <c r="F10" i="1"/>
  <c r="T9" i="1"/>
  <c r="F9" i="1"/>
  <c r="T8" i="1"/>
  <c r="F8" i="1"/>
  <c r="T7" i="1"/>
  <c r="F7" i="1"/>
  <c r="T6" i="1"/>
  <c r="F6" i="1"/>
  <c r="T5" i="1"/>
  <c r="F5" i="1"/>
  <c r="T4" i="1"/>
  <c r="F4" i="1"/>
  <c r="T3" i="1"/>
  <c r="F3" i="1"/>
  <c r="F105" i="1" l="1"/>
  <c r="F265" i="1"/>
  <c r="M279" i="1"/>
  <c r="M329" i="1" s="1"/>
  <c r="J279" i="1"/>
  <c r="J280" i="1" s="1"/>
  <c r="J327" i="1" s="1"/>
  <c r="J337" i="1" s="1"/>
  <c r="N279" i="1"/>
  <c r="R279" i="1"/>
  <c r="R329" i="1" s="1"/>
  <c r="F331" i="1"/>
  <c r="I279" i="1"/>
  <c r="I329" i="1" s="1"/>
  <c r="F330" i="1"/>
  <c r="F332" i="1"/>
  <c r="F150" i="1"/>
  <c r="T230" i="1"/>
  <c r="G279" i="1"/>
  <c r="G329" i="1" s="1"/>
  <c r="K279" i="1"/>
  <c r="K329" i="1" s="1"/>
  <c r="O279" i="1"/>
  <c r="O329" i="1" s="1"/>
  <c r="S279" i="1"/>
  <c r="S329" i="1" s="1"/>
  <c r="T278" i="1"/>
  <c r="T175" i="1"/>
  <c r="N329" i="1"/>
  <c r="T85" i="1"/>
  <c r="F175" i="1"/>
  <c r="H329" i="1"/>
  <c r="L329" i="1"/>
  <c r="P329" i="1"/>
  <c r="T105" i="1"/>
  <c r="T150" i="1"/>
  <c r="F230" i="1"/>
  <c r="F333" i="1"/>
  <c r="F278" i="1"/>
  <c r="T332" i="1"/>
  <c r="T265" i="1"/>
  <c r="T331" i="1"/>
  <c r="T333" i="1"/>
  <c r="F85" i="1"/>
  <c r="Q279" i="1"/>
  <c r="Q329" i="1" s="1"/>
  <c r="N280" i="1"/>
  <c r="N327" i="1" s="1"/>
  <c r="N337" i="1" s="1"/>
  <c r="F65" i="1"/>
  <c r="G280" i="1"/>
  <c r="G327" i="1" s="1"/>
  <c r="G337" i="1" s="1"/>
  <c r="O280" i="1"/>
  <c r="O327" i="1" s="1"/>
  <c r="O337" i="1" s="1"/>
  <c r="I328" i="1"/>
  <c r="M328" i="1"/>
  <c r="Q328" i="1"/>
  <c r="S330" i="1"/>
  <c r="T330" i="1" s="1"/>
  <c r="P280" i="1"/>
  <c r="P327" i="1" s="1"/>
  <c r="P337" i="1" s="1"/>
  <c r="H280" i="1"/>
  <c r="H327" i="1" s="1"/>
  <c r="H337" i="1" s="1"/>
  <c r="L280" i="1"/>
  <c r="L327" i="1" s="1"/>
  <c r="L337" i="1" s="1"/>
  <c r="T16" i="1"/>
  <c r="T65" i="1"/>
  <c r="F279" i="1" l="1"/>
  <c r="M280" i="1"/>
  <c r="M327" i="1" s="1"/>
  <c r="M337" i="1" s="1"/>
  <c r="J329" i="1"/>
  <c r="S280" i="1"/>
  <c r="S327" i="1" s="1"/>
  <c r="S337" i="1" s="1"/>
  <c r="I280" i="1"/>
  <c r="I327" i="1" s="1"/>
  <c r="I337" i="1" s="1"/>
  <c r="R280" i="1"/>
  <c r="T328" i="1"/>
  <c r="K280" i="1"/>
  <c r="K327" i="1" s="1"/>
  <c r="K337" i="1" s="1"/>
  <c r="Q280" i="1"/>
  <c r="Q327" i="1" s="1"/>
  <c r="Q337" i="1" s="1"/>
  <c r="F329" i="1"/>
  <c r="T279" i="1"/>
  <c r="R327" i="1"/>
  <c r="F328" i="1"/>
  <c r="F280" i="1"/>
  <c r="F327" i="1" s="1"/>
  <c r="F337" i="1" s="1"/>
  <c r="T329" i="1"/>
  <c r="T280" i="1" l="1"/>
  <c r="R337" i="1"/>
  <c r="T337" i="1" s="1"/>
  <c r="T327" i="1"/>
  <c r="L343" i="1"/>
  <c r="K343" i="1"/>
  <c r="T343" i="1"/>
  <c r="P343" i="1"/>
  <c r="F343" i="1"/>
  <c r="J343" i="1"/>
  <c r="O343" i="1"/>
  <c r="N343" i="1"/>
  <c r="G343" i="1"/>
  <c r="I343" i="1"/>
  <c r="H343" i="1"/>
  <c r="M343" i="1"/>
</calcChain>
</file>

<file path=xl/sharedStrings.xml><?xml version="1.0" encoding="utf-8"?>
<sst xmlns="http://schemas.openxmlformats.org/spreadsheetml/2006/main" count="964" uniqueCount="539">
  <si>
    <t>N</t>
  </si>
  <si>
    <t>თანამდებობა</t>
  </si>
  <si>
    <t>სამსახური</t>
  </si>
  <si>
    <t>სახელი გვარი</t>
  </si>
  <si>
    <t>თებ 2018
იანვ 2019</t>
  </si>
  <si>
    <t>სექტ 
2018</t>
  </si>
  <si>
    <t>ოქტ 
2018</t>
  </si>
  <si>
    <t>ნოემ 
2018</t>
  </si>
  <si>
    <t>დეკ 
2018</t>
  </si>
  <si>
    <t>იან 
2019</t>
  </si>
  <si>
    <t>თებ 
2019</t>
  </si>
  <si>
    <t>მარ 
2019</t>
  </si>
  <si>
    <t>აპრ
 2019</t>
  </si>
  <si>
    <t>მაი
 2019</t>
  </si>
  <si>
    <t>ივნ 
2019</t>
  </si>
  <si>
    <t>ივლ 
2019</t>
  </si>
  <si>
    <t>აგვ 
2019</t>
  </si>
  <si>
    <t>სექტი
 2019</t>
  </si>
  <si>
    <t xml:space="preserve">სულ ჯამური </t>
  </si>
  <si>
    <t>ადმინისტრაცია და დამხმარე პერსონალი</t>
  </si>
  <si>
    <t>დირექტორი</t>
  </si>
  <si>
    <t>ადმინისტრაცია</t>
  </si>
  <si>
    <t>მამუკა გელოვანი</t>
  </si>
  <si>
    <t>დირექტორის თანაშემწე</t>
  </si>
  <si>
    <t>ინგა გელიაშვილი</t>
  </si>
  <si>
    <t>დირექტორის მოადგილე სამედიცინო ნაწილში</t>
  </si>
  <si>
    <t>მაკა ჩაჩანიძე</t>
  </si>
  <si>
    <t>დირექტორის მოადგილე საფინანსო ნაწილში</t>
  </si>
  <si>
    <t>გიორგი ენუქიძე</t>
  </si>
  <si>
    <t>დირექტორის მოადგილე სამეცნიერო ნაწილში</t>
  </si>
  <si>
    <t>რემა ღვამიჩავა</t>
  </si>
  <si>
    <t>შიდა აუდიტორი</t>
  </si>
  <si>
    <t>თეონა ლომინაძე</t>
  </si>
  <si>
    <t>კლინიკური მენეჯერი/ხარისხის მართვის სამსახურის ხელმძღვანელი</t>
  </si>
  <si>
    <t>კახა ბეროზაშვილი</t>
  </si>
  <si>
    <t>ხარისხის მართვის  სპეციალისტი</t>
  </si>
  <si>
    <t>ხათუნა გონგლიაშვილი</t>
  </si>
  <si>
    <t>კანცელარიის ხელმძღვანელი</t>
  </si>
  <si>
    <t>სოფიკო ბერიძე</t>
  </si>
  <si>
    <t>იურისტკონსულტანტი</t>
  </si>
  <si>
    <t>ლევან ბოჭორიშვილი</t>
  </si>
  <si>
    <t>შესყიდვების სამსახურის ხელმძღვანელი</t>
  </si>
  <si>
    <t>მიხეილ გოგოძე</t>
  </si>
  <si>
    <t>შესყიდვების სპეციალისტი</t>
  </si>
  <si>
    <t>ნინო მინდიაშვილი</t>
  </si>
  <si>
    <t>მთავარი ბუღალტერი</t>
  </si>
  <si>
    <t>ფინანსური სამსახური</t>
  </si>
  <si>
    <t>ეკატერინე გელაშვილი</t>
  </si>
  <si>
    <t>ბუღალტერი</t>
  </si>
  <si>
    <t>ლიანა ჩიტიშვილი</t>
  </si>
  <si>
    <t>მოლარე/ბუღალტერი</t>
  </si>
  <si>
    <t>ინგა სეთური</t>
  </si>
  <si>
    <t>ანალიტიკური სამსახურის უფროსი სპეციალისტი</t>
  </si>
  <si>
    <t>თამარ ჯიქია</t>
  </si>
  <si>
    <t>ანალიტიკური სამსახურის მთავარი სპეციალისტი</t>
  </si>
  <si>
    <t>ემზარი შურღაია</t>
  </si>
  <si>
    <t>ანალიტიკური სამსახურის  სპეციალისტი</t>
  </si>
  <si>
    <t>ნინო ბაღათურია</t>
  </si>
  <si>
    <t>ანალიტიკური სამსახურის   სპეციალისტი</t>
  </si>
  <si>
    <t>მანანა დანელია</t>
  </si>
  <si>
    <t>ანლიტიკური სამსახურის   სპეციალისტი</t>
  </si>
  <si>
    <t>დალი შენგელია</t>
  </si>
  <si>
    <t xml:space="preserve">კომპიუტერული სისტემების ტექ. უზრუნველყოფის კოორდინატორი </t>
  </si>
  <si>
    <t>გიორგი იაშვილი</t>
  </si>
  <si>
    <t>აღრიცხვის პროგრამის ადმინისტრატორი</t>
  </si>
  <si>
    <t>როლანდ კუკავა</t>
  </si>
  <si>
    <t>სადაზღვევო კომპანიებთან ურთიერთობის სამსახურის ხელმძღვანელი</t>
  </si>
  <si>
    <t>რეგისტრაციის</t>
  </si>
  <si>
    <t>ირინე ჩუთლაშვილი</t>
  </si>
  <si>
    <t>გადაუდებელი სამედიცინო დახმარების სამსახურის უფროსი რეგისტრატორი</t>
  </si>
  <si>
    <t>რეგისტრაციის/გადაუდებელი</t>
  </si>
  <si>
    <t>სალომე ჩხატარაშვილი</t>
  </si>
  <si>
    <t>სტატისტიკოსი</t>
  </si>
  <si>
    <t>ნინო ჯანჯღავა</t>
  </si>
  <si>
    <t>გეგმოური ამბულატორიის რეგისტრატურის ხელმძღვანელი</t>
  </si>
  <si>
    <t>ანნა მაისურაძე</t>
  </si>
  <si>
    <t>რეგისტრატორი</t>
  </si>
  <si>
    <t>მირანდა ცანავა</t>
  </si>
  <si>
    <t>რეგიონებთან ურთიერთობის კოორდინატორი, სამედიცინო საბჭოს წევრი</t>
  </si>
  <si>
    <t>თამარ ცინცაძე</t>
  </si>
  <si>
    <t>საექთნო სამსახურის ხელმძღვანელი</t>
  </si>
  <si>
    <t>თამარი ჩხეიძე</t>
  </si>
  <si>
    <t>ექიმი-ეპიდემიოლოგი</t>
  </si>
  <si>
    <t>სამედიცინო</t>
  </si>
  <si>
    <t>მირა ღადუა</t>
  </si>
  <si>
    <t>აფთიაქის გამგე</t>
  </si>
  <si>
    <t>აფთიაქი</t>
  </si>
  <si>
    <t>მარინე ღუდუშაური</t>
  </si>
  <si>
    <t>უფროსი ფარმაცევტი</t>
  </si>
  <si>
    <t>ნათელა აბაიშვილი</t>
  </si>
  <si>
    <t>ფარმაცევტი</t>
  </si>
  <si>
    <t>ციცინო პეტაშვილი</t>
  </si>
  <si>
    <t>არქივარიუსი</t>
  </si>
  <si>
    <t>ეთერი სურმავა</t>
  </si>
  <si>
    <t>სპეცკონტროლს დაქვემდებარებული მედიკამენტების პასუხისმგებელი ექთანი</t>
  </si>
  <si>
    <t>მარინა ბეიტრიშვილი</t>
  </si>
  <si>
    <t>სამედიცინო აირებით უზრუნველყოფის მენეჯერი</t>
  </si>
  <si>
    <t xml:space="preserve">სამეურნეო–ტექნიკური </t>
  </si>
  <si>
    <t>დავით ბოკუჩავა</t>
  </si>
  <si>
    <t>კომენდანტი</t>
  </si>
  <si>
    <t>ივანე ივანიშვილი</t>
  </si>
  <si>
    <t>სამეურნეო მენეჯერი</t>
  </si>
  <si>
    <t>მიხეილ გულვერდაშვილი</t>
  </si>
  <si>
    <t>სამეურნეო სამსახურის უფროსი სპეციალისტი</t>
  </si>
  <si>
    <t>ილია სხირტლაძე</t>
  </si>
  <si>
    <t>მომმარაგებელი/საწყობის გამგე</t>
  </si>
  <si>
    <t>რატი კობახიძე</t>
  </si>
  <si>
    <t>მძღოლი</t>
  </si>
  <si>
    <t>ლევან ლომიშვილი</t>
  </si>
  <si>
    <t>ლიფტიორი</t>
  </si>
  <si>
    <t>გულდარამ ასტანოვი</t>
  </si>
  <si>
    <t>დამლაგებელი</t>
  </si>
  <si>
    <t>ლამზირა ასტანოვი</t>
  </si>
  <si>
    <t>ლოლა ლელუაშვილი</t>
  </si>
  <si>
    <t>მარიამ აბუაშვილი</t>
  </si>
  <si>
    <t>ნუნუ მამესწარაშვილი</t>
  </si>
  <si>
    <t>შლაგბაუმის კონტროლიორი</t>
  </si>
  <si>
    <t>თეიმურაზ ქორჩილავა</t>
  </si>
  <si>
    <t>მებაღე</t>
  </si>
  <si>
    <t>თემურ ზიბზიბაძე</t>
  </si>
  <si>
    <t>უფროსი ელექტრიკოსი</t>
  </si>
  <si>
    <t>ლევან თამაზაშვილი</t>
  </si>
  <si>
    <t>ელექტრიკოსი</t>
  </si>
  <si>
    <t>გიორგი წიკლაური</t>
  </si>
  <si>
    <t>ვლადიმერ დათუაშვილი</t>
  </si>
  <si>
    <t>სოსო ჯაშიაშვილი</t>
  </si>
  <si>
    <t>მრეცხავი</t>
  </si>
  <si>
    <t>თამარ თუთაძე</t>
  </si>
  <si>
    <t>კურიერი კლინიკაში</t>
  </si>
  <si>
    <t>ნინო ლაბაძე</t>
  </si>
  <si>
    <t>უსაფრთხოების სამსახურის თანამშრომელი</t>
  </si>
  <si>
    <t>უსაფრთხოების</t>
  </si>
  <si>
    <t>ბადრი წოწკოლაური</t>
  </si>
  <si>
    <t>ბადრი სურმავა</t>
  </si>
  <si>
    <t>გიორგი გიორგაძე</t>
  </si>
  <si>
    <t>ვაკანსია</t>
  </si>
  <si>
    <t>ბაქარ ბოკუჩავა</t>
  </si>
  <si>
    <t>იოსებ ხითარიშვილი</t>
  </si>
  <si>
    <t>დავითი ლელუაშვილი</t>
  </si>
  <si>
    <t>უსაფრთხოების სამსახურის კოორდინატორი</t>
  </si>
  <si>
    <t>ადილა ალავერდოვი</t>
  </si>
  <si>
    <t>სულ ჯამი</t>
  </si>
  <si>
    <t>აბდომინო- პროქტოლოგიური, უროლოგიური, თავი და კისრის, თორაკალური, კანის, რბილი ქსოვილების და ძვლების  ონკოლოგიის განყოფილება</t>
  </si>
  <si>
    <t>აბდომინო- პროქტოლოგიური, უროლოგიური, თავი და კისრის, თორაკალური, კანის, რბილი ქსოვილების და ძვლების  ონკოლოგიის განყოფილების ხელმძღვანელი</t>
  </si>
  <si>
    <t>ზურაბ დევდარიანი</t>
  </si>
  <si>
    <t>ექიმი</t>
  </si>
  <si>
    <t>სტაციონარული/ქირურგიული</t>
  </si>
  <si>
    <t>თეიმურაზ ჩაჩხიანი</t>
  </si>
  <si>
    <t>თენგიზ აროშიძე</t>
  </si>
  <si>
    <t>ლევან აბზიანიძე</t>
  </si>
  <si>
    <t>მორიგე ექიმი-ქირურგი</t>
  </si>
  <si>
    <t>ზურაბ ხეცურიანი</t>
  </si>
  <si>
    <t>ბახო დვალი</t>
  </si>
  <si>
    <t>მორიგე ექიმი - ქირურგი</t>
  </si>
  <si>
    <t>დავითი სუპატაშვილი</t>
  </si>
  <si>
    <t>პასუხისმგებელი ექთანი</t>
  </si>
  <si>
    <t>ჟანა ქოენიშვილი</t>
  </si>
  <si>
    <t xml:space="preserve">შესახვევის ექთანი </t>
  </si>
  <si>
    <t>ცისანა გრიგოლიშვილი</t>
  </si>
  <si>
    <t>დღის ექთანი (რექტოსკოპია)(ფიქსი+გამომუშავება)</t>
  </si>
  <si>
    <t>ელზა ჩიხელიძე</t>
  </si>
  <si>
    <t>მორიგე ექთანი</t>
  </si>
  <si>
    <t>ნინო ბერძენიშვილი</t>
  </si>
  <si>
    <t xml:space="preserve">მორიგე ექთანი </t>
  </si>
  <si>
    <t>რუსუდან ხუბაშვილი</t>
  </si>
  <si>
    <t>დალილა ძამაშვილი</t>
  </si>
  <si>
    <t>მაია ჭიკაშვილი</t>
  </si>
  <si>
    <t>მორიგე სანიტარი</t>
  </si>
  <si>
    <t>მაია ჯუღელი</t>
  </si>
  <si>
    <t>იდა გულაროვი</t>
  </si>
  <si>
    <t>მზია ნაბახტეველი</t>
  </si>
  <si>
    <t>ელენე თაყნიაშვილი</t>
  </si>
  <si>
    <t>გინეკოლოგიის, მამოლოგიის და ბავშვთა ონკოლოგიის განყოფილება</t>
  </si>
  <si>
    <t>გინეკოლოგიის და მამოლოგიის მიმართულების ხელმძღვანელი</t>
  </si>
  <si>
    <t xml:space="preserve">თენგიზ ჩარკვიანი </t>
  </si>
  <si>
    <t>ექიმი/ონკოგინეკოლოგი</t>
  </si>
  <si>
    <t>ირინა დვალიშვილი</t>
  </si>
  <si>
    <t>ლელა მეტონიძე</t>
  </si>
  <si>
    <t>ექიმი/ონკოქირურგი</t>
  </si>
  <si>
    <t>მაკა ეგუტიძე</t>
  </si>
  <si>
    <t>ბავშვთა ონკოლოგიის მიმართულების ხელმძღვანელი, სამედიცინო საბჭოს წევრი</t>
  </si>
  <si>
    <t>სტაციონარული</t>
  </si>
  <si>
    <t>რამაზ კალმახელიძე</t>
  </si>
  <si>
    <t>ეთერ ქვლივიძე</t>
  </si>
  <si>
    <t>ლენა გოგუა</t>
  </si>
  <si>
    <t>ნატო ჩარკვიანი</t>
  </si>
  <si>
    <t>შესახვევის ექთანი</t>
  </si>
  <si>
    <t>ვარდიკო ბაინდურაშვილი</t>
  </si>
  <si>
    <t>მარიკა გეგელაშვილი</t>
  </si>
  <si>
    <t>მანანა მჟავანაძე</t>
  </si>
  <si>
    <t>ლალი ვარძიაშვილი</t>
  </si>
  <si>
    <t>თეა ბადურაშვილი</t>
  </si>
  <si>
    <t>ინგა დიდებაშვილი</t>
  </si>
  <si>
    <t>ლალი კვეზერელი</t>
  </si>
  <si>
    <t>რუსუდან კაციაშვილი</t>
  </si>
  <si>
    <t>ეთერ მაჯიდოვა-იბრაგიმოვა</t>
  </si>
  <si>
    <t>ანესთეზიის,რეანიმაციის,საოპერაციო ბლოკის, ინტენსიური თერაპიისა და გადაუდებელი სამედიცინო დახმარების განყოფილება</t>
  </si>
  <si>
    <t>ანესთეზიოლოგიის,რეანიმაციის,ინტენსიური თერაპიის, საოპერაციო ბლოკისა და გადაუდებელი სამედიცინო დახმარების განყოფილების ხელმძღვანელი, სამედიცინო საბჭოს წევრი</t>
  </si>
  <si>
    <t>რუსუდან ვარდოსანიძე</t>
  </si>
  <si>
    <t>ექიმი ანესთეზიოლოგი</t>
  </si>
  <si>
    <t>ნანა დოლიძე</t>
  </si>
  <si>
    <t>ანესთეზიოლოგია,რეანიმაცია,ინტენსიური თერაპია, საოპერაციო ბლოკის გადაუდებელი სამედიცინო დახმარების განყოფილების პასუხისმგებელი ექთანი</t>
  </si>
  <si>
    <t>ლელა გვანცელაძე</t>
  </si>
  <si>
    <t xml:space="preserve">სასტერილიზაციოს ექთანი </t>
  </si>
  <si>
    <t>სასტერილიზაციო</t>
  </si>
  <si>
    <t>მარიეტა ბარდაძე</t>
  </si>
  <si>
    <t>საოპერაციოს ექთანი</t>
  </si>
  <si>
    <t>მაია ბერიაშვილი</t>
  </si>
  <si>
    <t>ლიანა ღამბაშიძე</t>
  </si>
  <si>
    <t>მერი დევდარიანი</t>
  </si>
  <si>
    <t>ექთანი ანესთეზიოლოგი/ინტენსიური თერაპიის ექთანი</t>
  </si>
  <si>
    <t>მაია აბუაშვილი</t>
  </si>
  <si>
    <t>მარო ბარბაქაძე</t>
  </si>
  <si>
    <t>თამარ უჩუმბეგაშვილი</t>
  </si>
  <si>
    <t>ნაზია თათრიშვილი</t>
  </si>
  <si>
    <t>სანიტარი საოპერაციო ბლოკი</t>
  </si>
  <si>
    <t>ფაცია დოლიძე</t>
  </si>
  <si>
    <t>მორიგე ექთანი-ინტენსიური თერაპია</t>
  </si>
  <si>
    <t>ოლღა კარანაძე</t>
  </si>
  <si>
    <t>ნატალია ბარნაბიშვილი</t>
  </si>
  <si>
    <t xml:space="preserve">მორიგე ექთანი-ინტენსიური თერაპია </t>
  </si>
  <si>
    <t>მარინა კობახიძე</t>
  </si>
  <si>
    <t>ოლია ნადირაშვილი</t>
  </si>
  <si>
    <t>ქეთევან შავშიშვილი</t>
  </si>
  <si>
    <t>თამარ ზოზიაშვილი</t>
  </si>
  <si>
    <t xml:space="preserve">მორიგე სანიტარი  - ინტენსიური თერაპია </t>
  </si>
  <si>
    <t>ირინა ოდოშაშვილი</t>
  </si>
  <si>
    <t>მარიამ გეჯაძე</t>
  </si>
  <si>
    <t>მორიგე სანიტარი  - ინტენსიური თერაპია</t>
  </si>
  <si>
    <t>მანანა კვახაძე</t>
  </si>
  <si>
    <t>დღის ექიმი-გადაუდებელი სამედიცინო დახმარება</t>
  </si>
  <si>
    <t>თამაზ ფოცხვერია</t>
  </si>
  <si>
    <t>ინტენსიური თერაპიისა და გადაუდებელი სამედიცინო დახმარების სამსახურის ექიმი რეანიმატოლოგი</t>
  </si>
  <si>
    <t>ლია კობიაშვილი</t>
  </si>
  <si>
    <t>ნათელა ჟორდანია</t>
  </si>
  <si>
    <t>გადაუდებელი</t>
  </si>
  <si>
    <t>იოსებ დავითაშვილი</t>
  </si>
  <si>
    <t>გიორგი ბენიძე</t>
  </si>
  <si>
    <t>უმცროსი ექიმი-ინტენსიური თერაპია</t>
  </si>
  <si>
    <t>მაია ბაჩილავა</t>
  </si>
  <si>
    <t>დღის უმცროსი ექიმი</t>
  </si>
  <si>
    <t>მარიამ ვასაძე</t>
  </si>
  <si>
    <t>დავითი ჯიოშვილი</t>
  </si>
  <si>
    <t>გვანცა ფავლენიშვილი</t>
  </si>
  <si>
    <t>სტაციონარი</t>
  </si>
  <si>
    <t>თენგიზ ისმაილოვი</t>
  </si>
  <si>
    <t>უმცროსი ექიმი-დაგაუდებელი სამედიცინო დახმარება</t>
  </si>
  <si>
    <t>მეგი ბერიძე</t>
  </si>
  <si>
    <t>უმცროსი ექიმი-გადაუდებელი სამედიცინო დახმარება</t>
  </si>
  <si>
    <t>ანა ფირცხალავა</t>
  </si>
  <si>
    <t>მორიგე ექთანი-გადაუდებელი სამედიცინო დახმარება</t>
  </si>
  <si>
    <t>შორენა ბანძელაძე</t>
  </si>
  <si>
    <t>ნინო ორბელაშვილი</t>
  </si>
  <si>
    <t>ელენე არეშიძე</t>
  </si>
  <si>
    <t>ასმათი გეჯაძე</t>
  </si>
  <si>
    <t>ქეთევან დორეული</t>
  </si>
  <si>
    <t>ზეინაბ ლომიძე</t>
  </si>
  <si>
    <t>მორიგე სანიტარი-გადაუდებელი სამედიცინო დახმარება</t>
  </si>
  <si>
    <t>ციცია ბიწაძე</t>
  </si>
  <si>
    <t>მაია ბერიაშვილი სანიტარი</t>
  </si>
  <si>
    <t xml:space="preserve">დალი ბურდული </t>
  </si>
  <si>
    <t>მაია გეურქოვი</t>
  </si>
  <si>
    <t>პალიატიური მზრუნველობის განყოფილება</t>
  </si>
  <si>
    <t>პალიატიური მზრუნველობის განყოფილების ხელმძღვანელი</t>
  </si>
  <si>
    <t>იოსებ აბესაძე</t>
  </si>
  <si>
    <t>ექიმი ექსპერტი /სამედიცინო საბჭოს თანმჯდომარე</t>
  </si>
  <si>
    <t>მიხეილ შავდია</t>
  </si>
  <si>
    <t>ექიმი ტრანსფუზიოლოგი</t>
  </si>
  <si>
    <t>ეკა თოდაძე</t>
  </si>
  <si>
    <t xml:space="preserve">ექიმი  </t>
  </si>
  <si>
    <t>ეკატერინე აბზიანიძე</t>
  </si>
  <si>
    <t xml:space="preserve">მორიგე ექიმი </t>
  </si>
  <si>
    <t>ლუდმილა ჯიოევა</t>
  </si>
  <si>
    <t>გულნაზი აბულაშვილი</t>
  </si>
  <si>
    <t>მორიგე ექიმი</t>
  </si>
  <si>
    <t>ხათუნა პარკაია</t>
  </si>
  <si>
    <t>მალხაზ ბარკალაია</t>
  </si>
  <si>
    <t>ზურაბ კაპანაძე</t>
  </si>
  <si>
    <t>თამრიკო ბულია</t>
  </si>
  <si>
    <t>მზია ჯოხაძე</t>
  </si>
  <si>
    <t xml:space="preserve"> მორიგე ექთანი </t>
  </si>
  <si>
    <t>ნათელა მოძმანაშვილი</t>
  </si>
  <si>
    <t>ნინო ქიმერიძე</t>
  </si>
  <si>
    <t>ნინო ჯამბაზიშვილი</t>
  </si>
  <si>
    <t>თინათინ ბაკიძე</t>
  </si>
  <si>
    <t>თინათინ ბუგიანიშვილი</t>
  </si>
  <si>
    <t>ირმა ასრაკაძე</t>
  </si>
  <si>
    <t>ქეთევან ჩიკვილაძე</t>
  </si>
  <si>
    <t>ზაირა ნადირაძე</t>
  </si>
  <si>
    <t>რუიზანი კუდუხაშვილი</t>
  </si>
  <si>
    <t>ლანა სადაღაშვილი</t>
  </si>
  <si>
    <t xml:space="preserve">მორიგე სანიტარი </t>
  </si>
  <si>
    <t>ქეთინო ბუზიაშვილი</t>
  </si>
  <si>
    <t>ამბულატორიულ-დიაგნოსტიკური  სამსახური</t>
  </si>
  <si>
    <t>ამბულატორიულ-დიაგნოსტიკური  სამსახურის ხელმძრვანელი</t>
  </si>
  <si>
    <t>ალექსანდრე მინდაძე</t>
  </si>
  <si>
    <t>კაბინეტის ექიმი ქირურგი</t>
  </si>
  <si>
    <t>ამბულატორიულ–დიაგნოსტიკური</t>
  </si>
  <si>
    <t>გრიგოლ ლეჟავა</t>
  </si>
  <si>
    <t>გიორგი კოჩალიძე</t>
  </si>
  <si>
    <t>კაბინეტის ექიმი (უროლოგი)</t>
  </si>
  <si>
    <t>ედუარდ არუთინოვი</t>
  </si>
  <si>
    <t>კაბინეტის ექიმი( მამოლოგი)</t>
  </si>
  <si>
    <t>ეკატერინე ღოღობერიძე</t>
  </si>
  <si>
    <t>კაბინეტის ექიმი( გინეკოლოგი)</t>
  </si>
  <si>
    <t>მაკა ყოლბაია</t>
  </si>
  <si>
    <t>კაბინეტის ექიმი( ნერვოპათოლოგი)</t>
  </si>
  <si>
    <t>რუსუდან შალამბერიძე</t>
  </si>
  <si>
    <t>კაბინეტის ექიმი( ოფთალმოლოგი)</t>
  </si>
  <si>
    <t>მარიზა მჟავანაძე</t>
  </si>
  <si>
    <t>კაბინეტის ექიმი (ქიმიოთერაპევტი)</t>
  </si>
  <si>
    <t>ვალერია კუპრაძე</t>
  </si>
  <si>
    <t>კაბინეტის ექიმი (ენდოსკოპისტი)</t>
  </si>
  <si>
    <t>ნელი როჭიკაშვილი</t>
  </si>
  <si>
    <t>კაბინეტის ექიმი (კრიოქირურგი)</t>
  </si>
  <si>
    <t>ომარ თაფლაძე</t>
  </si>
  <si>
    <t>ექიმი-თერაპევტი</t>
  </si>
  <si>
    <t>ლია ბაიაშვილი</t>
  </si>
  <si>
    <t>დარეჯან წულუკიძე</t>
  </si>
  <si>
    <t>იზა ბერუაშვილი</t>
  </si>
  <si>
    <t>დოდო მაისურაძე</t>
  </si>
  <si>
    <t>ექიმი ენდოკრინოლოგი</t>
  </si>
  <si>
    <t>თამარ დგებუაძე</t>
  </si>
  <si>
    <t>თერაპიული მიმართულების კოორდინატორი/კარდიოლოგი</t>
  </si>
  <si>
    <t>ცირა ქრისტესიაშვილი</t>
  </si>
  <si>
    <t>ექიმი კარდიოლოგი</t>
  </si>
  <si>
    <t>რამაზი ჯოჯუა</t>
  </si>
  <si>
    <t>კარდიო-ექოსკოპისტი</t>
  </si>
  <si>
    <t>თინათინ ბრეგვაძე</t>
  </si>
  <si>
    <t>დღის ექიმი ექოსკოპისტი</t>
  </si>
  <si>
    <t>ლილი გრიგალაშვილი</t>
  </si>
  <si>
    <t>მორიგე ექიმი-ექოსკოპისტი</t>
  </si>
  <si>
    <t>მანანა გიორგობიანი</t>
  </si>
  <si>
    <t>მოწვეული სპეციალისტი-ექოსკოპია</t>
  </si>
  <si>
    <t>თეა ლიპარტელიანი</t>
  </si>
  <si>
    <t>ნინო ჭილაშვილი</t>
  </si>
  <si>
    <t>ეთერი რევაზიშვილი</t>
  </si>
  <si>
    <t xml:space="preserve">ექიმი რენტგენოლოგი </t>
  </si>
  <si>
    <t>მარინა კვაჭაძე</t>
  </si>
  <si>
    <t>ანა ჯოგლიძე</t>
  </si>
  <si>
    <t xml:space="preserve">რენტგენ ლაბორანტი </t>
  </si>
  <si>
    <t>ნათელა ჩერტკოშვილი</t>
  </si>
  <si>
    <t>ექიმი ციტოლოგი</t>
  </si>
  <si>
    <t>ირინა შურღაია</t>
  </si>
  <si>
    <t>ლაბორანტი ციტოლოგი</t>
  </si>
  <si>
    <t>თამილა მეგენეიშვილი</t>
  </si>
  <si>
    <t>ლამზირა ფრუიძე</t>
  </si>
  <si>
    <t>ქეთევან ყენია</t>
  </si>
  <si>
    <t>ციალა დავიდოვი</t>
  </si>
  <si>
    <t>ექთანი (ენდოსკოპია)</t>
  </si>
  <si>
    <t>ნინო მამიაშვილი</t>
  </si>
  <si>
    <t>საოპერაციო ექთანი</t>
  </si>
  <si>
    <t>მარიამ ახალაძე</t>
  </si>
  <si>
    <t>სანიტარი</t>
  </si>
  <si>
    <t>მარეხი ნაბახტეველი</t>
  </si>
  <si>
    <t xml:space="preserve">ექიმი-პათომორფოლოგი, სამედიცინო საბწოს წევრი </t>
  </si>
  <si>
    <t>მარინე ახალაძე</t>
  </si>
  <si>
    <t xml:space="preserve">ექიმი-პათომორფოლოგი </t>
  </si>
  <si>
    <t>თინათინ ჩიქოვანი</t>
  </si>
  <si>
    <t>ლაბორანტი - მორფოლოგია</t>
  </si>
  <si>
    <t>მარინე წიკლაური</t>
  </si>
  <si>
    <t>ექოსკოპისტის დამხმარე</t>
  </si>
  <si>
    <t>მაია აღაპიშვილი</t>
  </si>
  <si>
    <t>შშმპ–ს განსაზღვრის უფროსი ექიმი-ექსპერტი - (ფიქსი+გამომუშავება)</t>
  </si>
  <si>
    <t>ამბულატორიულ–დიაგნოსტიკური, შშს–ს განსაზღვრის</t>
  </si>
  <si>
    <t>ლელა ჭერაშვილი</t>
  </si>
  <si>
    <t>ფსიქოლოგი (სოც.მუშაკი)</t>
  </si>
  <si>
    <t>მარინე ქუთათელაძე</t>
  </si>
  <si>
    <t>ლაბორატორიის ხელმძღვანელი</t>
  </si>
  <si>
    <t>დალი ფირცხალაიშვილი</t>
  </si>
  <si>
    <t>ექიმი-ლაბორანტი</t>
  </si>
  <si>
    <t>მანანა ტაბიძე</t>
  </si>
  <si>
    <t>მანანა დოლიძე</t>
  </si>
  <si>
    <t>ექიმი-ლაბორანტი მორიგე</t>
  </si>
  <si>
    <t>ნანა დიდიძე</t>
  </si>
  <si>
    <t>ცირა წულაია</t>
  </si>
  <si>
    <t>ელისო ალანია</t>
  </si>
  <si>
    <t>ექიმ-ბაქტერიოლოგი</t>
  </si>
  <si>
    <t>ნათელა მეჭურჭლიშვილი</t>
  </si>
  <si>
    <t>ლაბორანტი</t>
  </si>
  <si>
    <t>ნანა დევიძე</t>
  </si>
  <si>
    <t xml:space="preserve">ლაბორანტი </t>
  </si>
  <si>
    <t>ნინო გოგებაშვილი</t>
  </si>
  <si>
    <t>დალი კოშკაძე</t>
  </si>
  <si>
    <t>იამზე ღარიბაშვილი</t>
  </si>
  <si>
    <t>რადიაციული დიაგნოსტიკის, სხივური და მედიკამენტოზური თერაპიის განყოფილება</t>
  </si>
  <si>
    <t>დირექტორის მრჩეველი/ექიმი რადიოთერფაპევტი</t>
  </si>
  <si>
    <t>ნინო გორგაძე</t>
  </si>
  <si>
    <t>რადიაციული ონკოლოგიის მიმართულება</t>
  </si>
  <si>
    <t>რადიაციული ონკოლოგიის განყოფილების ხელ-ელი</t>
  </si>
  <si>
    <t>ამბულატორიულ-დიაგნოსტიკური</t>
  </si>
  <si>
    <t>ნანული ათუაშვილი</t>
  </si>
  <si>
    <t>ექიმი რადიოლოგი გამომუშავება (დისტანციური)</t>
  </si>
  <si>
    <t>ლალი თოლომაშვილი</t>
  </si>
  <si>
    <t>მედეა ჩიხლაძე</t>
  </si>
  <si>
    <t>ნანი ქიმერიძე</t>
  </si>
  <si>
    <t>ექიმი - დაგეგმარების გამომუშავება (დისტანციური - გამომუშავება)</t>
  </si>
  <si>
    <t>არჩილ კაპანაძე</t>
  </si>
  <si>
    <t>მაია ფხოველიშვილი</t>
  </si>
  <si>
    <t>ექიმი რადიოლოგი გამომუშავება (ბრაქითერაპია - გამომუშავება)</t>
  </si>
  <si>
    <t>მანანა კეჭაღმაძე</t>
  </si>
  <si>
    <t>ირინე ჯობავა</t>
  </si>
  <si>
    <t>არჩილ პავლიაშვილი</t>
  </si>
  <si>
    <t>ქეთევან წიკლაური</t>
  </si>
  <si>
    <t>ექთნის თანაშემწე - დისტანციური</t>
  </si>
  <si>
    <t>მანანა მაისურაძე</t>
  </si>
  <si>
    <t>დღის ექთანი (გამომუშავება-დისტანციური)</t>
  </si>
  <si>
    <t>თინათინ თეგეტაშვილი</t>
  </si>
  <si>
    <t>დღის ექთანი (გამომუშავება - დისტანიცური)</t>
  </si>
  <si>
    <t>ვარდო ჭკადუა</t>
  </si>
  <si>
    <t>დღის ექთანი (გამომუშავება - ბრაქითერაპია)</t>
  </si>
  <si>
    <t>მარგალიტა ჯაფარიძე</t>
  </si>
  <si>
    <t>ლიანა ზერეკიძე</t>
  </si>
  <si>
    <t>მოლარე</t>
  </si>
  <si>
    <t>მზია ნოზაძე</t>
  </si>
  <si>
    <t>დღის სანიტარი - ბრაქითერაპია</t>
  </si>
  <si>
    <t>ნინელი ხუხუნია</t>
  </si>
  <si>
    <t xml:space="preserve">დაგეგმის ტექნიკოს - ლაბორანტი - ბრაქითერაპია </t>
  </si>
  <si>
    <t>ნანა თოთიბაძე</t>
  </si>
  <si>
    <t>ტექნიკური ლაბორანტები - ბრაქითერაპია</t>
  </si>
  <si>
    <t>მანანა კობალაძე</t>
  </si>
  <si>
    <t xml:space="preserve">ტექნიკური ლაბორანტები - ბრაქითერაპია </t>
  </si>
  <si>
    <t>ლიანა ცინცაძე</t>
  </si>
  <si>
    <t>უფროსი სამედიცინო ფიზიკოსი (დისტანიცური)</t>
  </si>
  <si>
    <t>ესმა ტატევოსიანი</t>
  </si>
  <si>
    <t>უფროსი სამედიცინო ფიზიკოსი (ბრაქითერაპია და დისტანიცური)</t>
  </si>
  <si>
    <t>მზია მეჭურჭლიშვილი</t>
  </si>
  <si>
    <t>ტექნიკური ლაბორანტი - დისტანციური</t>
  </si>
  <si>
    <t>მაია მუხაძე</t>
  </si>
  <si>
    <t xml:space="preserve">ტექნიკური ლაბორანტი - დისტანციური </t>
  </si>
  <si>
    <t>მანანა ქურხული</t>
  </si>
  <si>
    <t>ტექნიკური ლაბორანტი - დისტანციურია</t>
  </si>
  <si>
    <t>მაია მაისურაძე</t>
  </si>
  <si>
    <t>იზა მაღრაძე</t>
  </si>
  <si>
    <t>რენტგენ ლაბორანტი</t>
  </si>
  <si>
    <t>ნანული ლაცაბიძე</t>
  </si>
  <si>
    <t xml:space="preserve">დაგეგმის ტექნიკოს - ლაბორანტი - დისტანციური </t>
  </si>
  <si>
    <t>ჟანა ხეირანოვა</t>
  </si>
  <si>
    <t>დოზიმეტრისტის ასისტენტი</t>
  </si>
  <si>
    <t>მარიამ ნიაური</t>
  </si>
  <si>
    <t>ინჟინერი</t>
  </si>
  <si>
    <t>ვახტანგ ნიაური</t>
  </si>
  <si>
    <t>რადიაციული დაცვის ოფიცერი</t>
  </si>
  <si>
    <t>ვასილი გივიაშვილი</t>
  </si>
  <si>
    <t>სულ მიმართულება</t>
  </si>
  <si>
    <t>მედიკამენტოზური მკურნალობის მიმართულება</t>
  </si>
  <si>
    <t>მედიკამენტოზური მკურნალობის განყოფილების ხელმძღვანელი</t>
  </si>
  <si>
    <t>გულნაზი პაპუაშვილი</t>
  </si>
  <si>
    <t xml:space="preserve">ექიმი ქიმიოთერაპევტი </t>
  </si>
  <si>
    <t>მარინე თევზაძე</t>
  </si>
  <si>
    <t>მერი დონდოლაძე</t>
  </si>
  <si>
    <t>მაია ვაშაყმაძე</t>
  </si>
  <si>
    <t>კოორდინატორი</t>
  </si>
  <si>
    <t>ნატალია ოდიშარია</t>
  </si>
  <si>
    <t>ცირა ქარქუზაშვილი</t>
  </si>
  <si>
    <t xml:space="preserve"> ექთანი</t>
  </si>
  <si>
    <t>ლალი დვალი</t>
  </si>
  <si>
    <t>ექთანი</t>
  </si>
  <si>
    <t>მანანა ჩახნაშვილი</t>
  </si>
  <si>
    <t>თამთა პატიეშვილი</t>
  </si>
  <si>
    <t>იამზე მიდელაშვილი</t>
  </si>
  <si>
    <t>მარინე ჟორჟოლიანი</t>
  </si>
  <si>
    <t>სულ თანამშრომლები</t>
  </si>
  <si>
    <t>მოწვეულები</t>
  </si>
  <si>
    <t>დირექტორის მრჩეველი</t>
  </si>
  <si>
    <t>მამუკა გოგაშვილი</t>
  </si>
  <si>
    <t>ბეგი თათრიშვილი</t>
  </si>
  <si>
    <t>სტაციიონარი</t>
  </si>
  <si>
    <t>ლაშა ქირია</t>
  </si>
  <si>
    <t>იმედა მდივანი</t>
  </si>
  <si>
    <t>უმცროსი ექიმი</t>
  </si>
  <si>
    <t>გიორგი დავითაძე</t>
  </si>
  <si>
    <t>კომპიუტერული ტომოგრაფიის ლაბორანტი</t>
  </si>
  <si>
    <t>ნანა ჯიხვაძე</t>
  </si>
  <si>
    <t>ზაზა ლომიძე</t>
  </si>
  <si>
    <t>მოწვეული სპეციალისტი - გინეკოლოგი</t>
  </si>
  <si>
    <t>სალომე ჩარკვიანი</t>
  </si>
  <si>
    <t>მოწვეული სპეციალისტი - მამოლოგი</t>
  </si>
  <si>
    <t>ირაკლი სიხარულიძე</t>
  </si>
  <si>
    <t>ბექა სამხარაძე</t>
  </si>
  <si>
    <t>მოწვეული სპეციალისტი - ონკო უროლოგი</t>
  </si>
  <si>
    <t>ლევან მოთიაშვილი</t>
  </si>
  <si>
    <t>მოწვეული სპეციალისტი - ექიმი ონკოლოგი/ბავშვთა ქირურგი</t>
  </si>
  <si>
    <t>რევაზ ძაგანია</t>
  </si>
  <si>
    <t>მოწვეული სპეციალისტი-ენდოკრინოლოგი</t>
  </si>
  <si>
    <t>ანი შედანია</t>
  </si>
  <si>
    <t>მოწვეული სპეციალისტი-ექიმი ჰემატოლოგი</t>
  </si>
  <si>
    <t>ნანა გოგოხია</t>
  </si>
  <si>
    <t>თინათინ ნასრაშვილი</t>
  </si>
  <si>
    <t>მოწვეული სპეციალისტი-ალერგოლოგი</t>
  </si>
  <si>
    <t>მაია ტატიშვილი</t>
  </si>
  <si>
    <t>მოწვეული სპეციალისტი-ტოქსიკოლოგი</t>
  </si>
  <si>
    <t>სოსო კუტუბიძე</t>
  </si>
  <si>
    <t>მოწვეული სპეციალისტი-ექიმი ნევროპ.</t>
  </si>
  <si>
    <t>მარინა ღვამიჩავა</t>
  </si>
  <si>
    <t>მოწვეული სპეციალისტი-endoskopia</t>
  </si>
  <si>
    <t>მიხეილ რობიტაშვილი</t>
  </si>
  <si>
    <t>მალხაზ კინწურაშვილი</t>
  </si>
  <si>
    <t>წასულები</t>
  </si>
  <si>
    <t>იურიდიული სამსახურის ხელმძღვანელი</t>
  </si>
  <si>
    <t>დავით მჭედლიძე</t>
  </si>
  <si>
    <t>საზოდაგოებასთან ურთიერთობის სპეციალისტი</t>
  </si>
  <si>
    <t>ლია ენუქიძე</t>
  </si>
  <si>
    <t>სამეურნეო სამსახურის უფროსის მოადგილე</t>
  </si>
  <si>
    <t>დავით მეკოკიშვილი</t>
  </si>
  <si>
    <t>გიორგი ხუროშვილი</t>
  </si>
  <si>
    <t>ნანა მელაძე</t>
  </si>
  <si>
    <t>პროგრამისტი</t>
  </si>
  <si>
    <t>ნიკა ტაბაღუა</t>
  </si>
  <si>
    <t>მიხეილ ანდღულაძე</t>
  </si>
  <si>
    <t>კლინიკური მენეჯერი</t>
  </si>
  <si>
    <t>ირაკლი გიორგაძე</t>
  </si>
  <si>
    <t>ლიფტის მექანიკოსი</t>
  </si>
  <si>
    <t>ბადრი თედიაშვილი</t>
  </si>
  <si>
    <t>გიორგი სალბიშვილი</t>
  </si>
  <si>
    <t>ლევან მარგიშვილი</t>
  </si>
  <si>
    <t>ლარისა ჯავახი</t>
  </si>
  <si>
    <t>დღის სანიტარი-დისტანციური</t>
  </si>
  <si>
    <t>ეთერი გოგიშვილი</t>
  </si>
  <si>
    <t>ფიზიკოსი</t>
  </si>
  <si>
    <t>მაია ზირაქაძე</t>
  </si>
  <si>
    <t>ადმინისტრაციის ტექნიკური სპეციალისტი</t>
  </si>
  <si>
    <t>შორენა ბურდული</t>
  </si>
  <si>
    <t>რეზიუმე</t>
  </si>
  <si>
    <t>სულ თანამშრომლები, მ. შ.</t>
  </si>
  <si>
    <t>სამედიცინო პერსონალი და სანიტრები, მ. შ.</t>
  </si>
  <si>
    <t>ექიმები</t>
  </si>
  <si>
    <t>ექთნები</t>
  </si>
  <si>
    <t>სანიტრები</t>
  </si>
  <si>
    <t>ლაბორანტები/ინჟინრები</t>
  </si>
  <si>
    <t>დავალიანება მოწვეულების მიმართ</t>
  </si>
  <si>
    <t>დავალიანება ყოფილი თანამშრომლების მიმართ</t>
  </si>
  <si>
    <t>სულ ჯამური დავალიანება 01.10.2019 (დარიცხული)</t>
  </si>
  <si>
    <t>გაურკვევლები</t>
  </si>
  <si>
    <t>ნინო საათაშვილი</t>
  </si>
  <si>
    <t>ლილი მოქია</t>
  </si>
  <si>
    <t>მოწვეული სპეციალისტი-სარეცხი მანქქანის ხელოსანი</t>
  </si>
  <si>
    <t>პაატა გულისაშვილი</t>
  </si>
  <si>
    <t>ბაკურ ქარჩავა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</si>
</sst>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99"/>
      <name val="Sylfaen"/>
      <family val="1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Sylfaen"/>
      <family val="1"/>
    </font>
    <font>
      <sz val="8"/>
      <name val="Sylfaen"/>
      <family val="1"/>
    </font>
    <font>
      <sz val="11"/>
      <color rgb="FF006100"/>
      <name val="Calibri"/>
      <family val="2"/>
      <scheme val="minor"/>
    </font>
    <font>
      <b/>
      <sz val="8"/>
      <color theme="1"/>
      <name val="Calibri"/>
      <family val="1"/>
      <scheme val="minor"/>
    </font>
    <font>
      <b/>
      <sz val="8"/>
      <color theme="1"/>
      <name val="Sylfaen"/>
      <family val="1"/>
    </font>
    <font>
      <b/>
      <sz val="8"/>
      <name val="Calibri"/>
      <family val="1"/>
      <scheme val="minor"/>
    </font>
    <font>
      <b/>
      <sz val="9"/>
      <color theme="1"/>
      <name val="Sylfaen"/>
      <family val="1"/>
    </font>
    <font>
      <b/>
      <sz val="8"/>
      <color rgb="FF0033CC"/>
      <name val="Calibri"/>
      <family val="1"/>
      <scheme val="minor"/>
    </font>
    <font>
      <sz val="8"/>
      <name val="Calibri"/>
      <family val="1"/>
      <scheme val="minor"/>
    </font>
    <font>
      <sz val="11"/>
      <color rgb="FF9C0006"/>
      <name val="Calibri"/>
      <family val="2"/>
      <scheme val="minor"/>
    </font>
    <font>
      <sz val="8"/>
      <color rgb="FF9C0006"/>
      <name val="Calibri"/>
      <family val="2"/>
      <scheme val="minor"/>
    </font>
    <font>
      <sz val="8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rgb="FF9C6500"/>
      <name val="Calibri"/>
      <family val="2"/>
      <scheme val="minor"/>
    </font>
    <font>
      <b/>
      <sz val="8"/>
      <name val="Sylfaen"/>
      <family val="1"/>
    </font>
    <font>
      <sz val="9"/>
      <color theme="1"/>
      <name val="Calibri"/>
      <family val="1"/>
      <scheme val="minor"/>
    </font>
    <font>
      <b/>
      <sz val="9"/>
      <color theme="1"/>
      <name val="Calibri"/>
      <family val="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2" fillId="5" borderId="0" applyNumberFormat="0" applyBorder="0" applyAlignment="0" applyProtection="0"/>
    <xf numFmtId="0" fontId="1" fillId="0" borderId="0"/>
    <xf numFmtId="0" fontId="2" fillId="0" borderId="0"/>
    <xf numFmtId="0" fontId="10" fillId="2" borderId="0" applyNumberFormat="0" applyBorder="0" applyAlignment="0" applyProtection="0"/>
    <xf numFmtId="0" fontId="17" fillId="3" borderId="0" applyNumberFormat="0" applyBorder="0" applyAlignment="0" applyProtection="0"/>
    <xf numFmtId="0" fontId="20" fillId="4" borderId="0" applyNumberFormat="0" applyBorder="0" applyAlignment="0" applyProtection="0"/>
    <xf numFmtId="0" fontId="2" fillId="6" borderId="0" applyNumberFormat="0" applyBorder="0" applyAlignment="0" applyProtection="0"/>
  </cellStyleXfs>
  <cellXfs count="91">
    <xf numFmtId="0" fontId="0" fillId="0" borderId="0" xfId="0"/>
    <xf numFmtId="0" fontId="3" fillId="7" borderId="1" xfId="0" applyFont="1" applyFill="1" applyBorder="1" applyAlignment="1">
      <alignment horizontal="center" vertical="top" wrapText="1"/>
    </xf>
    <xf numFmtId="0" fontId="3" fillId="7" borderId="1" xfId="3" applyFont="1" applyFill="1" applyBorder="1" applyAlignment="1">
      <alignment horizontal="center" vertical="top" wrapText="1"/>
    </xf>
    <xf numFmtId="49" fontId="3" fillId="7" borderId="1" xfId="1" applyNumberFormat="1" applyFont="1" applyFill="1" applyBorder="1" applyAlignment="1">
      <alignment horizontal="center" vertical="top" wrapText="1"/>
    </xf>
    <xf numFmtId="164" fontId="3" fillId="7" borderId="1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/>
    </xf>
    <xf numFmtId="164" fontId="4" fillId="0" borderId="1" xfId="1" applyNumberFormat="1" applyFont="1" applyFill="1" applyBorder="1" applyAlignment="1">
      <alignment vertical="top"/>
    </xf>
    <xf numFmtId="164" fontId="7" fillId="0" borderId="1" xfId="1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8" fillId="0" borderId="2" xfId="4" applyFont="1" applyFill="1" applyBorder="1" applyAlignment="1">
      <alignment horizontal="left" vertical="top" wrapText="1"/>
    </xf>
    <xf numFmtId="0" fontId="9" fillId="0" borderId="2" xfId="4" applyFont="1" applyFill="1" applyBorder="1" applyAlignment="1">
      <alignment horizontal="left" vertical="top" wrapText="1"/>
    </xf>
    <xf numFmtId="0" fontId="6" fillId="0" borderId="1" xfId="4" applyFont="1" applyFill="1" applyBorder="1" applyAlignment="1">
      <alignment vertical="top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3" applyFont="1" applyFill="1" applyBorder="1" applyAlignment="1">
      <alignment horizontal="left" vertical="top" wrapText="1"/>
    </xf>
    <xf numFmtId="0" fontId="6" fillId="0" borderId="1" xfId="3" applyFont="1" applyFill="1" applyBorder="1" applyAlignment="1">
      <alignment horizontal="left" vertical="top"/>
    </xf>
    <xf numFmtId="0" fontId="6" fillId="0" borderId="1" xfId="5" applyFont="1" applyFill="1" applyBorder="1" applyAlignment="1">
      <alignment vertical="top"/>
    </xf>
    <xf numFmtId="0" fontId="6" fillId="0" borderId="1" xfId="3" applyFont="1" applyFill="1" applyBorder="1" applyAlignment="1">
      <alignment vertical="top"/>
    </xf>
    <xf numFmtId="164" fontId="6" fillId="0" borderId="1" xfId="1" applyNumberFormat="1" applyFont="1" applyFill="1" applyBorder="1" applyAlignment="1">
      <alignment vertical="top"/>
    </xf>
    <xf numFmtId="0" fontId="11" fillId="8" borderId="1" xfId="0" applyFont="1" applyFill="1" applyBorder="1" applyAlignment="1">
      <alignment vertical="top"/>
    </xf>
    <xf numFmtId="0" fontId="12" fillId="8" borderId="2" xfId="0" applyFont="1" applyFill="1" applyBorder="1" applyAlignment="1">
      <alignment horizontal="left" vertical="top" wrapText="1"/>
    </xf>
    <xf numFmtId="0" fontId="13" fillId="8" borderId="1" xfId="0" applyFont="1" applyFill="1" applyBorder="1" applyAlignment="1">
      <alignment vertical="top"/>
    </xf>
    <xf numFmtId="164" fontId="14" fillId="8" borderId="2" xfId="1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top"/>
    </xf>
    <xf numFmtId="0" fontId="15" fillId="0" borderId="1" xfId="0" applyFont="1" applyFill="1" applyBorder="1" applyAlignment="1">
      <alignment vertical="top" wrapText="1"/>
    </xf>
    <xf numFmtId="0" fontId="15" fillId="0" borderId="1" xfId="2" applyFont="1" applyFill="1" applyBorder="1" applyAlignment="1">
      <alignment vertical="top" wrapText="1"/>
    </xf>
    <xf numFmtId="164" fontId="15" fillId="0" borderId="1" xfId="1" applyNumberFormat="1" applyFont="1" applyFill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9" fillId="9" borderId="2" xfId="3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vertical="top"/>
    </xf>
    <xf numFmtId="164" fontId="3" fillId="0" borderId="1" xfId="1" applyNumberFormat="1" applyFont="1" applyFill="1" applyBorder="1" applyAlignment="1">
      <alignment vertical="top"/>
    </xf>
    <xf numFmtId="0" fontId="8" fillId="9" borderId="2" xfId="4" applyFont="1" applyFill="1" applyBorder="1" applyAlignment="1">
      <alignment horizontal="left" vertical="top" wrapText="1"/>
    </xf>
    <xf numFmtId="0" fontId="9" fillId="10" borderId="2" xfId="3" applyFont="1" applyFill="1" applyBorder="1" applyAlignment="1">
      <alignment horizontal="left" vertical="top" wrapText="1"/>
    </xf>
    <xf numFmtId="164" fontId="4" fillId="11" borderId="1" xfId="1" applyNumberFormat="1" applyFont="1" applyFill="1" applyBorder="1" applyAlignment="1">
      <alignment vertical="top"/>
    </xf>
    <xf numFmtId="0" fontId="9" fillId="10" borderId="2" xfId="4" applyFont="1" applyFill="1" applyBorder="1" applyAlignment="1">
      <alignment horizontal="left" vertical="top" wrapText="1"/>
    </xf>
    <xf numFmtId="0" fontId="9" fillId="12" borderId="2" xfId="3" applyFont="1" applyFill="1" applyBorder="1" applyAlignment="1">
      <alignment horizontal="left" vertical="top" wrapText="1"/>
    </xf>
    <xf numFmtId="0" fontId="3" fillId="0" borderId="1" xfId="4" applyFont="1" applyFill="1" applyBorder="1" applyAlignment="1">
      <alignment vertical="top"/>
    </xf>
    <xf numFmtId="0" fontId="16" fillId="0" borderId="1" xfId="3" applyFont="1" applyFill="1" applyBorder="1" applyAlignment="1">
      <alignment vertical="top"/>
    </xf>
    <xf numFmtId="0" fontId="8" fillId="10" borderId="2" xfId="4" applyFont="1" applyFill="1" applyBorder="1" applyAlignment="1">
      <alignment horizontal="left" vertical="top" wrapText="1"/>
    </xf>
    <xf numFmtId="0" fontId="8" fillId="12" borderId="2" xfId="4" applyFont="1" applyFill="1" applyBorder="1" applyAlignment="1">
      <alignment horizontal="left" vertical="top" wrapText="1"/>
    </xf>
    <xf numFmtId="0" fontId="6" fillId="0" borderId="1" xfId="6" applyFont="1" applyFill="1" applyBorder="1" applyAlignment="1">
      <alignment vertical="top"/>
    </xf>
    <xf numFmtId="164" fontId="18" fillId="0" borderId="1" xfId="1" applyNumberFormat="1" applyFont="1" applyFill="1" applyBorder="1" applyAlignment="1">
      <alignment vertical="top"/>
    </xf>
    <xf numFmtId="0" fontId="8" fillId="10" borderId="2" xfId="0" applyFont="1" applyFill="1" applyBorder="1" applyAlignment="1">
      <alignment horizontal="left" vertical="top" wrapText="1"/>
    </xf>
    <xf numFmtId="0" fontId="8" fillId="9" borderId="2" xfId="3" applyFont="1" applyFill="1" applyBorder="1" applyAlignment="1">
      <alignment horizontal="left" vertical="top" wrapText="1"/>
    </xf>
    <xf numFmtId="164" fontId="4" fillId="0" borderId="0" xfId="0" applyNumberFormat="1" applyFont="1" applyFill="1" applyAlignment="1">
      <alignment vertical="top"/>
    </xf>
    <xf numFmtId="164" fontId="19" fillId="0" borderId="1" xfId="1" applyNumberFormat="1" applyFont="1" applyFill="1" applyBorder="1" applyAlignment="1">
      <alignment vertical="top"/>
    </xf>
    <xf numFmtId="0" fontId="8" fillId="14" borderId="2" xfId="4" applyFont="1" applyFill="1" applyBorder="1" applyAlignment="1">
      <alignment horizontal="left" vertical="top" wrapText="1"/>
    </xf>
    <xf numFmtId="0" fontId="9" fillId="14" borderId="2" xfId="3" applyFont="1" applyFill="1" applyBorder="1" applyAlignment="1">
      <alignment horizontal="left" vertical="top" wrapText="1"/>
    </xf>
    <xf numFmtId="0" fontId="6" fillId="0" borderId="1" xfId="7" applyFont="1" applyFill="1" applyBorder="1" applyAlignment="1">
      <alignment vertical="top"/>
    </xf>
    <xf numFmtId="164" fontId="21" fillId="0" borderId="1" xfId="1" applyNumberFormat="1" applyFont="1" applyFill="1" applyBorder="1" applyAlignment="1">
      <alignment vertical="top"/>
    </xf>
    <xf numFmtId="164" fontId="4" fillId="0" borderId="1" xfId="1" applyNumberFormat="1" applyFont="1" applyBorder="1" applyAlignment="1">
      <alignment vertical="top"/>
    </xf>
    <xf numFmtId="0" fontId="8" fillId="14" borderId="2" xfId="0" applyFont="1" applyFill="1" applyBorder="1" applyAlignment="1">
      <alignment horizontal="left" vertical="top" wrapText="1"/>
    </xf>
    <xf numFmtId="0" fontId="22" fillId="0" borderId="2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164" fontId="14" fillId="0" borderId="2" xfId="1" applyNumberFormat="1" applyFont="1" applyFill="1" applyBorder="1" applyAlignment="1">
      <alignment horizontal="right" vertical="center" wrapText="1"/>
    </xf>
    <xf numFmtId="0" fontId="6" fillId="0" borderId="1" xfId="8" applyFont="1" applyFill="1" applyBorder="1" applyAlignment="1">
      <alignment vertical="top"/>
    </xf>
    <xf numFmtId="0" fontId="13" fillId="8" borderId="1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4" applyFont="1" applyFill="1" applyBorder="1" applyAlignment="1">
      <alignment vertical="top" wrapText="1"/>
    </xf>
    <xf numFmtId="0" fontId="6" fillId="0" borderId="1" xfId="3" applyFont="1" applyFill="1" applyBorder="1" applyAlignment="1">
      <alignment vertical="top" wrapText="1"/>
    </xf>
    <xf numFmtId="0" fontId="6" fillId="0" borderId="1" xfId="5" applyFont="1" applyFill="1" applyBorder="1" applyAlignment="1">
      <alignment vertical="top" wrapText="1"/>
    </xf>
    <xf numFmtId="0" fontId="6" fillId="0" borderId="1" xfId="6" applyFont="1" applyFill="1" applyBorder="1" applyAlignment="1">
      <alignment vertical="top" wrapText="1"/>
    </xf>
    <xf numFmtId="164" fontId="6" fillId="13" borderId="1" xfId="1" applyNumberFormat="1" applyFont="1" applyFill="1" applyBorder="1" applyAlignment="1">
      <alignment vertical="top"/>
    </xf>
    <xf numFmtId="0" fontId="6" fillId="0" borderId="1" xfId="7" applyFont="1" applyFill="1" applyBorder="1" applyAlignment="1">
      <alignment vertical="top" wrapText="1"/>
    </xf>
    <xf numFmtId="0" fontId="6" fillId="0" borderId="1" xfId="6" applyFont="1" applyFill="1" applyBorder="1" applyAlignment="1">
      <alignment horizontal="left" vertical="top"/>
    </xf>
    <xf numFmtId="0" fontId="11" fillId="0" borderId="0" xfId="0" applyFont="1" applyAlignment="1">
      <alignment horizontal="center" vertical="top" wrapText="1"/>
    </xf>
    <xf numFmtId="0" fontId="23" fillId="0" borderId="1" xfId="0" applyFont="1" applyBorder="1"/>
    <xf numFmtId="0" fontId="24" fillId="0" borderId="1" xfId="0" applyFont="1" applyBorder="1" applyAlignment="1">
      <alignment wrapText="1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164" fontId="23" fillId="0" borderId="1" xfId="1" applyNumberFormat="1" applyFont="1" applyBorder="1"/>
    <xf numFmtId="164" fontId="24" fillId="0" borderId="1" xfId="1" applyNumberFormat="1" applyFont="1" applyBorder="1"/>
    <xf numFmtId="0" fontId="23" fillId="0" borderId="0" xfId="0" applyFont="1"/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center"/>
    </xf>
    <xf numFmtId="0" fontId="23" fillId="0" borderId="1" xfId="0" applyFont="1" applyFill="1" applyBorder="1" applyAlignment="1">
      <alignment horizontal="left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/>
    </xf>
    <xf numFmtId="164" fontId="23" fillId="0" borderId="0" xfId="1" applyNumberFormat="1" applyFont="1"/>
    <xf numFmtId="164" fontId="24" fillId="0" borderId="0" xfId="1" applyNumberFormat="1" applyFont="1"/>
    <xf numFmtId="0" fontId="23" fillId="7" borderId="1" xfId="0" applyFont="1" applyFill="1" applyBorder="1"/>
    <xf numFmtId="0" fontId="24" fillId="7" borderId="1" xfId="0" applyFont="1" applyFill="1" applyBorder="1" applyAlignment="1">
      <alignment horizontal="left" wrapText="1"/>
    </xf>
    <xf numFmtId="0" fontId="23" fillId="7" borderId="1" xfId="0" applyFont="1" applyFill="1" applyBorder="1" applyAlignment="1">
      <alignment horizontal="center"/>
    </xf>
    <xf numFmtId="164" fontId="24" fillId="7" borderId="1" xfId="1" applyNumberFormat="1" applyFont="1" applyFill="1" applyBorder="1"/>
    <xf numFmtId="0" fontId="7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164" fontId="4" fillId="15" borderId="1" xfId="1" applyNumberFormat="1" applyFont="1" applyFill="1" applyBorder="1" applyAlignment="1">
      <alignment vertical="top"/>
    </xf>
  </cellXfs>
  <cellStyles count="9">
    <cellStyle name="40% - Accent1" xfId="2" builtinId="31"/>
    <cellStyle name="40% - Accent5 2" xfId="8"/>
    <cellStyle name="Bad 2" xfId="6"/>
    <cellStyle name="Comma" xfId="1" builtinId="3"/>
    <cellStyle name="Good 2" xfId="5"/>
    <cellStyle name="Neutral 2" xfId="7"/>
    <cellStyle name="Normal" xfId="0" builtinId="0"/>
    <cellStyle name="Normal 2 2" xfId="4"/>
    <cellStyle name="Normal 2 2 2 2" xfId="3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350"/>
  <sheetViews>
    <sheetView tabSelected="1" topLeftCell="B1" zoomScaleNormal="100" workbookViewId="0">
      <selection activeCell="S5" sqref="S5"/>
    </sheetView>
  </sheetViews>
  <sheetFormatPr defaultColWidth="9" defaultRowHeight="11.25" x14ac:dyDescent="0.25"/>
  <cols>
    <col min="1" max="1" width="3.42578125" style="11" hidden="1" customWidth="1"/>
    <col min="2" max="2" width="3.42578125" style="11" bestFit="1" customWidth="1"/>
    <col min="3" max="3" width="46.28515625" style="5" customWidth="1"/>
    <col min="4" max="4" width="39" style="11" hidden="1" customWidth="1"/>
    <col min="5" max="5" width="20.42578125" style="11" bestFit="1" customWidth="1"/>
    <col min="6" max="6" width="8.28515625" style="11" bestFit="1" customWidth="1"/>
    <col min="7" max="7" width="5" style="11" hidden="1" customWidth="1"/>
    <col min="8" max="12" width="6.140625" style="11" hidden="1" customWidth="1"/>
    <col min="13" max="19" width="7.85546875" style="11" bestFit="1" customWidth="1"/>
    <col min="20" max="20" width="9.28515625" style="11" bestFit="1" customWidth="1"/>
    <col min="21" max="16384" width="9" style="11"/>
  </cols>
  <sheetData>
    <row r="1" spans="1:20" s="5" customFormat="1" ht="33.75" x14ac:dyDescent="0.25">
      <c r="A1" s="1" t="s">
        <v>0</v>
      </c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4" t="s">
        <v>18</v>
      </c>
    </row>
    <row r="2" spans="1:20" x14ac:dyDescent="0.25">
      <c r="A2" s="6"/>
      <c r="B2" s="6"/>
      <c r="C2" s="7" t="s">
        <v>19</v>
      </c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</row>
    <row r="3" spans="1:20" x14ac:dyDescent="0.25">
      <c r="A3" s="6">
        <v>1</v>
      </c>
      <c r="B3" s="6">
        <v>1</v>
      </c>
      <c r="C3" s="12" t="s">
        <v>20</v>
      </c>
      <c r="D3" s="8" t="s">
        <v>21</v>
      </c>
      <c r="E3" s="8" t="s">
        <v>22</v>
      </c>
      <c r="F3" s="9">
        <f>SUM(G3:L3)</f>
        <v>0</v>
      </c>
      <c r="G3" s="9"/>
      <c r="H3" s="9"/>
      <c r="I3" s="9"/>
      <c r="J3" s="9"/>
      <c r="K3" s="9"/>
      <c r="L3" s="9"/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2530.61</v>
      </c>
      <c r="S3" s="9">
        <v>4500</v>
      </c>
      <c r="T3" s="10">
        <f t="shared" ref="T3:T65" si="0">R3+Q3+P3+O3+N3+M3+L3+K3+J3+I3+H3+G3+S3</f>
        <v>7030.6100000000006</v>
      </c>
    </row>
    <row r="4" spans="1:20" x14ac:dyDescent="0.25">
      <c r="A4" s="6">
        <v>16</v>
      </c>
      <c r="B4" s="6">
        <v>2</v>
      </c>
      <c r="C4" s="12" t="s">
        <v>23</v>
      </c>
      <c r="D4" s="8" t="s">
        <v>21</v>
      </c>
      <c r="E4" s="8" t="s">
        <v>24</v>
      </c>
      <c r="F4" s="9">
        <f t="shared" ref="F4:F64" si="1">SUM(G4:L4)</f>
        <v>0</v>
      </c>
      <c r="G4" s="9"/>
      <c r="H4" s="9"/>
      <c r="I4" s="9"/>
      <c r="J4" s="9"/>
      <c r="K4" s="9"/>
      <c r="L4" s="9"/>
      <c r="M4" s="9">
        <v>794.14</v>
      </c>
      <c r="N4" s="9">
        <v>1125</v>
      </c>
      <c r="O4" s="9">
        <v>1125</v>
      </c>
      <c r="P4" s="9">
        <v>1125</v>
      </c>
      <c r="Q4" s="9">
        <v>1125</v>
      </c>
      <c r="R4" s="9">
        <v>1125</v>
      </c>
      <c r="S4" s="9">
        <v>1000</v>
      </c>
      <c r="T4" s="10">
        <f t="shared" si="0"/>
        <v>7419.14</v>
      </c>
    </row>
    <row r="5" spans="1:20" x14ac:dyDescent="0.25">
      <c r="A5" s="6">
        <v>2</v>
      </c>
      <c r="B5" s="6">
        <v>3</v>
      </c>
      <c r="C5" s="13" t="s">
        <v>25</v>
      </c>
      <c r="D5" s="8" t="s">
        <v>21</v>
      </c>
      <c r="E5" s="8" t="s">
        <v>26</v>
      </c>
      <c r="F5" s="9">
        <f t="shared" si="1"/>
        <v>0</v>
      </c>
      <c r="G5" s="9"/>
      <c r="H5" s="9"/>
      <c r="I5" s="9"/>
      <c r="J5" s="9"/>
      <c r="K5" s="9"/>
      <c r="L5" s="9"/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750</v>
      </c>
      <c r="T5" s="10">
        <f t="shared" si="0"/>
        <v>750</v>
      </c>
    </row>
    <row r="6" spans="1:20" x14ac:dyDescent="0.25">
      <c r="A6" s="6">
        <v>43</v>
      </c>
      <c r="B6" s="6">
        <v>4</v>
      </c>
      <c r="C6" s="13" t="s">
        <v>27</v>
      </c>
      <c r="D6" s="14" t="s">
        <v>21</v>
      </c>
      <c r="E6" s="14" t="s">
        <v>28</v>
      </c>
      <c r="F6" s="9">
        <f t="shared" si="1"/>
        <v>0</v>
      </c>
      <c r="G6" s="9"/>
      <c r="H6" s="9"/>
      <c r="I6" s="9"/>
      <c r="J6" s="9"/>
      <c r="K6" s="9"/>
      <c r="L6" s="9"/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4800</v>
      </c>
      <c r="S6" s="9">
        <v>4000</v>
      </c>
      <c r="T6" s="10">
        <f t="shared" si="0"/>
        <v>8800</v>
      </c>
    </row>
    <row r="7" spans="1:20" x14ac:dyDescent="0.25">
      <c r="A7" s="6">
        <v>3</v>
      </c>
      <c r="B7" s="6">
        <v>5</v>
      </c>
      <c r="C7" s="13" t="s">
        <v>29</v>
      </c>
      <c r="D7" s="8" t="s">
        <v>21</v>
      </c>
      <c r="E7" s="8" t="s">
        <v>30</v>
      </c>
      <c r="F7" s="9">
        <f t="shared" si="1"/>
        <v>0</v>
      </c>
      <c r="G7" s="9"/>
      <c r="H7" s="9"/>
      <c r="I7" s="9"/>
      <c r="J7" s="9"/>
      <c r="K7" s="9"/>
      <c r="L7" s="9"/>
      <c r="M7" s="9">
        <v>1319.2602040816328</v>
      </c>
      <c r="N7" s="9">
        <v>1959.8853668261563</v>
      </c>
      <c r="O7" s="9">
        <v>2580</v>
      </c>
      <c r="P7" s="9">
        <v>1815</v>
      </c>
      <c r="Q7" s="9">
        <v>1635</v>
      </c>
      <c r="R7" s="9">
        <v>2362.5</v>
      </c>
      <c r="S7" s="9">
        <v>2224.5</v>
      </c>
      <c r="T7" s="10">
        <f t="shared" si="0"/>
        <v>13896.145570907789</v>
      </c>
    </row>
    <row r="8" spans="1:20" x14ac:dyDescent="0.25">
      <c r="A8" s="6">
        <v>7</v>
      </c>
      <c r="B8" s="6">
        <v>6</v>
      </c>
      <c r="C8" s="12" t="s">
        <v>31</v>
      </c>
      <c r="D8" s="14" t="s">
        <v>21</v>
      </c>
      <c r="E8" s="14" t="s">
        <v>32</v>
      </c>
      <c r="F8" s="9">
        <f t="shared" si="1"/>
        <v>0</v>
      </c>
      <c r="G8" s="9"/>
      <c r="H8" s="9"/>
      <c r="I8" s="9"/>
      <c r="J8" s="9"/>
      <c r="K8" s="9"/>
      <c r="L8" s="9"/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1250</v>
      </c>
      <c r="T8" s="10">
        <f t="shared" si="0"/>
        <v>1250</v>
      </c>
    </row>
    <row r="9" spans="1:20" ht="22.5" x14ac:dyDescent="0.25">
      <c r="A9" s="6">
        <v>4</v>
      </c>
      <c r="B9" s="6">
        <v>7</v>
      </c>
      <c r="C9" s="13" t="s">
        <v>33</v>
      </c>
      <c r="D9" s="8" t="s">
        <v>21</v>
      </c>
      <c r="E9" s="8" t="s">
        <v>34</v>
      </c>
      <c r="F9" s="9">
        <f t="shared" si="1"/>
        <v>0</v>
      </c>
      <c r="G9" s="9"/>
      <c r="H9" s="9"/>
      <c r="I9" s="9"/>
      <c r="J9" s="9"/>
      <c r="K9" s="9"/>
      <c r="L9" s="9"/>
      <c r="M9" s="9">
        <v>0</v>
      </c>
      <c r="N9" s="9">
        <v>0</v>
      </c>
      <c r="O9" s="9">
        <v>-3.6363636363603291E-3</v>
      </c>
      <c r="P9" s="9">
        <v>0</v>
      </c>
      <c r="Q9" s="9">
        <v>2000</v>
      </c>
      <c r="R9" s="9">
        <v>4000</v>
      </c>
      <c r="S9" s="9">
        <v>2000</v>
      </c>
      <c r="T9" s="10">
        <f t="shared" si="0"/>
        <v>7999.9963636363636</v>
      </c>
    </row>
    <row r="10" spans="1:20" x14ac:dyDescent="0.25">
      <c r="A10" s="6">
        <v>5</v>
      </c>
      <c r="B10" s="6">
        <v>8</v>
      </c>
      <c r="C10" s="12" t="s">
        <v>35</v>
      </c>
      <c r="D10" s="8" t="s">
        <v>21</v>
      </c>
      <c r="E10" s="8" t="s">
        <v>36</v>
      </c>
      <c r="F10" s="9">
        <f t="shared" si="1"/>
        <v>0</v>
      </c>
      <c r="G10" s="9"/>
      <c r="H10" s="9"/>
      <c r="I10" s="9"/>
      <c r="J10" s="9"/>
      <c r="K10" s="9"/>
      <c r="L10" s="9"/>
      <c r="M10" s="9">
        <v>1500</v>
      </c>
      <c r="N10" s="9">
        <v>1500</v>
      </c>
      <c r="O10" s="9">
        <v>1500</v>
      </c>
      <c r="P10" s="9">
        <v>1500</v>
      </c>
      <c r="Q10" s="9">
        <v>1500</v>
      </c>
      <c r="R10" s="9">
        <v>1500</v>
      </c>
      <c r="S10" s="9">
        <v>1369.0476190476193</v>
      </c>
      <c r="T10" s="10">
        <f t="shared" si="0"/>
        <v>10369.047619047618</v>
      </c>
    </row>
    <row r="11" spans="1:20" x14ac:dyDescent="0.25">
      <c r="A11" s="6">
        <v>8</v>
      </c>
      <c r="B11" s="6">
        <v>9</v>
      </c>
      <c r="C11" s="12" t="s">
        <v>37</v>
      </c>
      <c r="D11" s="14" t="s">
        <v>21</v>
      </c>
      <c r="E11" s="14" t="s">
        <v>38</v>
      </c>
      <c r="F11" s="9">
        <f t="shared" si="1"/>
        <v>0</v>
      </c>
      <c r="G11" s="9"/>
      <c r="H11" s="9"/>
      <c r="I11" s="9"/>
      <c r="J11" s="9"/>
      <c r="K11" s="9"/>
      <c r="L11" s="9"/>
      <c r="M11" s="9">
        <v>0</v>
      </c>
      <c r="N11" s="9">
        <v>0</v>
      </c>
      <c r="O11" s="9">
        <v>0</v>
      </c>
      <c r="P11" s="9">
        <v>1747.45</v>
      </c>
      <c r="Q11" s="9">
        <v>1875</v>
      </c>
      <c r="R11" s="9">
        <v>1875.0000000000002</v>
      </c>
      <c r="S11" s="9">
        <v>1875.0000000000002</v>
      </c>
      <c r="T11" s="10">
        <f t="shared" si="0"/>
        <v>7372.45</v>
      </c>
    </row>
    <row r="12" spans="1:20" x14ac:dyDescent="0.25">
      <c r="A12" s="6">
        <v>10</v>
      </c>
      <c r="B12" s="6">
        <v>10</v>
      </c>
      <c r="C12" s="12" t="s">
        <v>39</v>
      </c>
      <c r="D12" s="8" t="s">
        <v>21</v>
      </c>
      <c r="E12" s="8" t="s">
        <v>40</v>
      </c>
      <c r="F12" s="9">
        <f t="shared" si="1"/>
        <v>0</v>
      </c>
      <c r="G12" s="9"/>
      <c r="H12" s="9"/>
      <c r="I12" s="9"/>
      <c r="J12" s="9"/>
      <c r="K12" s="9"/>
      <c r="L12" s="9"/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500</v>
      </c>
      <c r="S12" s="9">
        <v>875</v>
      </c>
      <c r="T12" s="10">
        <f t="shared" si="0"/>
        <v>1375</v>
      </c>
    </row>
    <row r="13" spans="1:20" x14ac:dyDescent="0.25">
      <c r="A13" s="6">
        <v>13</v>
      </c>
      <c r="B13" s="6">
        <v>11</v>
      </c>
      <c r="C13" s="12" t="s">
        <v>41</v>
      </c>
      <c r="D13" s="8" t="s">
        <v>21</v>
      </c>
      <c r="E13" s="8" t="s">
        <v>42</v>
      </c>
      <c r="F13" s="9">
        <f t="shared" si="1"/>
        <v>0</v>
      </c>
      <c r="G13" s="9"/>
      <c r="H13" s="9"/>
      <c r="I13" s="9"/>
      <c r="J13" s="9"/>
      <c r="K13" s="9"/>
      <c r="L13" s="9"/>
      <c r="M13" s="9">
        <v>0</v>
      </c>
      <c r="N13" s="9">
        <v>2750</v>
      </c>
      <c r="O13" s="9">
        <v>2750</v>
      </c>
      <c r="P13" s="9">
        <v>2750</v>
      </c>
      <c r="Q13" s="9">
        <v>2750</v>
      </c>
      <c r="R13" s="9">
        <v>2750</v>
      </c>
      <c r="S13" s="9">
        <v>2450</v>
      </c>
      <c r="T13" s="10">
        <f t="shared" si="0"/>
        <v>16200</v>
      </c>
    </row>
    <row r="14" spans="1:20" x14ac:dyDescent="0.25">
      <c r="A14" s="6">
        <v>14</v>
      </c>
      <c r="B14" s="6">
        <v>12</v>
      </c>
      <c r="C14" s="12" t="s">
        <v>43</v>
      </c>
      <c r="D14" s="14" t="s">
        <v>21</v>
      </c>
      <c r="E14" s="14" t="s">
        <v>44</v>
      </c>
      <c r="F14" s="9">
        <f t="shared" si="1"/>
        <v>0</v>
      </c>
      <c r="G14" s="9"/>
      <c r="H14" s="9"/>
      <c r="I14" s="9"/>
      <c r="J14" s="9"/>
      <c r="K14" s="9"/>
      <c r="L14" s="9"/>
      <c r="M14" s="9">
        <v>1875</v>
      </c>
      <c r="N14" s="9">
        <v>1875</v>
      </c>
      <c r="O14" s="9">
        <v>1875.0000000000002</v>
      </c>
      <c r="P14" s="9">
        <v>1875</v>
      </c>
      <c r="Q14" s="9">
        <v>1875</v>
      </c>
      <c r="R14" s="9">
        <v>1875.0000000000002</v>
      </c>
      <c r="S14" s="9">
        <v>1500</v>
      </c>
      <c r="T14" s="10">
        <f t="shared" si="0"/>
        <v>12750</v>
      </c>
    </row>
    <row r="15" spans="1:20" x14ac:dyDescent="0.25">
      <c r="A15" s="6">
        <v>44</v>
      </c>
      <c r="B15" s="6">
        <v>13</v>
      </c>
      <c r="C15" s="12" t="s">
        <v>45</v>
      </c>
      <c r="D15" s="14" t="s">
        <v>46</v>
      </c>
      <c r="E15" s="14" t="s">
        <v>47</v>
      </c>
      <c r="F15" s="9">
        <f t="shared" si="1"/>
        <v>0</v>
      </c>
      <c r="G15" s="9"/>
      <c r="H15" s="9"/>
      <c r="I15" s="9"/>
      <c r="J15" s="9"/>
      <c r="K15" s="9"/>
      <c r="L15" s="9"/>
      <c r="M15" s="9">
        <v>1025</v>
      </c>
      <c r="N15" s="9">
        <v>1875</v>
      </c>
      <c r="O15" s="9">
        <v>1875.0000000000002</v>
      </c>
      <c r="P15" s="9">
        <v>1875</v>
      </c>
      <c r="Q15" s="9">
        <v>1875</v>
      </c>
      <c r="R15" s="9">
        <v>1875</v>
      </c>
      <c r="S15" s="9">
        <v>1875.0000000000002</v>
      </c>
      <c r="T15" s="10">
        <f t="shared" si="0"/>
        <v>12275</v>
      </c>
    </row>
    <row r="16" spans="1:20" x14ac:dyDescent="0.25">
      <c r="A16" s="6">
        <v>45</v>
      </c>
      <c r="B16" s="6">
        <v>14</v>
      </c>
      <c r="C16" s="12" t="s">
        <v>48</v>
      </c>
      <c r="D16" s="14" t="s">
        <v>46</v>
      </c>
      <c r="E16" s="14" t="s">
        <v>49</v>
      </c>
      <c r="F16" s="9">
        <f t="shared" si="1"/>
        <v>0</v>
      </c>
      <c r="G16" s="9"/>
      <c r="H16" s="9"/>
      <c r="I16" s="9"/>
      <c r="J16" s="9"/>
      <c r="K16" s="9"/>
      <c r="L16" s="9"/>
      <c r="M16" s="9">
        <f>869.9-375</f>
        <v>494.9</v>
      </c>
      <c r="N16" s="9">
        <v>1125</v>
      </c>
      <c r="O16" s="9">
        <v>1125</v>
      </c>
      <c r="P16" s="9">
        <v>1125</v>
      </c>
      <c r="Q16" s="9">
        <v>1125</v>
      </c>
      <c r="R16" s="9">
        <v>1125</v>
      </c>
      <c r="S16" s="9">
        <v>1125</v>
      </c>
      <c r="T16" s="10">
        <f t="shared" si="0"/>
        <v>7244.9</v>
      </c>
    </row>
    <row r="17" spans="1:20" x14ac:dyDescent="0.25">
      <c r="A17" s="6">
        <v>46</v>
      </c>
      <c r="B17" s="6">
        <v>15</v>
      </c>
      <c r="C17" s="12" t="s">
        <v>50</v>
      </c>
      <c r="D17" s="14" t="s">
        <v>46</v>
      </c>
      <c r="E17" s="14" t="s">
        <v>51</v>
      </c>
      <c r="F17" s="9">
        <f t="shared" si="1"/>
        <v>0</v>
      </c>
      <c r="G17" s="9"/>
      <c r="H17" s="9"/>
      <c r="I17" s="9"/>
      <c r="J17" s="9"/>
      <c r="K17" s="9"/>
      <c r="L17" s="9"/>
      <c r="M17" s="9">
        <f>517.35-375</f>
        <v>142.35000000000002</v>
      </c>
      <c r="N17" s="9">
        <v>900.00000000000011</v>
      </c>
      <c r="O17" s="9">
        <v>900</v>
      </c>
      <c r="P17" s="9">
        <v>900</v>
      </c>
      <c r="Q17" s="9">
        <v>907.45341614906829</v>
      </c>
      <c r="R17" s="9">
        <v>899.99999999999989</v>
      </c>
      <c r="S17" s="9">
        <v>899.99999999999989</v>
      </c>
      <c r="T17" s="10">
        <f t="shared" si="0"/>
        <v>5549.8034161490687</v>
      </c>
    </row>
    <row r="18" spans="1:20" x14ac:dyDescent="0.25">
      <c r="A18" s="6">
        <v>49</v>
      </c>
      <c r="B18" s="6">
        <v>16</v>
      </c>
      <c r="C18" s="12" t="s">
        <v>52</v>
      </c>
      <c r="D18" s="14" t="s">
        <v>46</v>
      </c>
      <c r="E18" s="14" t="s">
        <v>53</v>
      </c>
      <c r="F18" s="9">
        <f t="shared" si="1"/>
        <v>0</v>
      </c>
      <c r="G18" s="9"/>
      <c r="H18" s="9"/>
      <c r="I18" s="9"/>
      <c r="J18" s="9"/>
      <c r="K18" s="9"/>
      <c r="L18" s="9"/>
      <c r="M18" s="9">
        <v>438.78</v>
      </c>
      <c r="N18" s="9">
        <v>1125</v>
      </c>
      <c r="O18" s="9">
        <v>1125</v>
      </c>
      <c r="P18" s="9">
        <v>1125</v>
      </c>
      <c r="Q18" s="9">
        <v>1125</v>
      </c>
      <c r="R18" s="9">
        <v>1125</v>
      </c>
      <c r="S18" s="9">
        <v>1125</v>
      </c>
      <c r="T18" s="10">
        <f t="shared" si="0"/>
        <v>7188.78</v>
      </c>
    </row>
    <row r="19" spans="1:20" x14ac:dyDescent="0.25">
      <c r="A19" s="6">
        <v>50</v>
      </c>
      <c r="B19" s="6">
        <v>17</v>
      </c>
      <c r="C19" s="12" t="s">
        <v>54</v>
      </c>
      <c r="D19" s="8" t="s">
        <v>46</v>
      </c>
      <c r="E19" s="8" t="s">
        <v>55</v>
      </c>
      <c r="F19" s="9">
        <f t="shared" si="1"/>
        <v>0</v>
      </c>
      <c r="G19" s="9"/>
      <c r="H19" s="9"/>
      <c r="I19" s="9"/>
      <c r="J19" s="9"/>
      <c r="K19" s="9"/>
      <c r="L19" s="9"/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1000</v>
      </c>
      <c r="T19" s="10">
        <f t="shared" si="0"/>
        <v>1000</v>
      </c>
    </row>
    <row r="20" spans="1:20" x14ac:dyDescent="0.25">
      <c r="A20" s="6">
        <v>51</v>
      </c>
      <c r="B20" s="6">
        <v>18</v>
      </c>
      <c r="C20" s="12" t="s">
        <v>56</v>
      </c>
      <c r="D20" s="14" t="s">
        <v>46</v>
      </c>
      <c r="E20" s="14" t="s">
        <v>57</v>
      </c>
      <c r="F20" s="9">
        <f t="shared" si="1"/>
        <v>0</v>
      </c>
      <c r="G20" s="9"/>
      <c r="H20" s="9"/>
      <c r="I20" s="9"/>
      <c r="J20" s="9"/>
      <c r="K20" s="9"/>
      <c r="L20" s="9"/>
      <c r="M20" s="9">
        <v>1000</v>
      </c>
      <c r="N20" s="9">
        <v>999.99999999999989</v>
      </c>
      <c r="O20" s="9">
        <v>1000</v>
      </c>
      <c r="P20" s="9">
        <v>1000</v>
      </c>
      <c r="Q20" s="9">
        <v>1000</v>
      </c>
      <c r="R20" s="9">
        <v>1000</v>
      </c>
      <c r="S20" s="9">
        <v>1000</v>
      </c>
      <c r="T20" s="10">
        <f t="shared" si="0"/>
        <v>7000</v>
      </c>
    </row>
    <row r="21" spans="1:20" x14ac:dyDescent="0.25">
      <c r="A21" s="6">
        <v>53</v>
      </c>
      <c r="B21" s="6">
        <v>19</v>
      </c>
      <c r="C21" s="12" t="s">
        <v>58</v>
      </c>
      <c r="D21" s="14" t="s">
        <v>46</v>
      </c>
      <c r="E21" s="14" t="s">
        <v>59</v>
      </c>
      <c r="F21" s="9">
        <f t="shared" si="1"/>
        <v>0</v>
      </c>
      <c r="G21" s="9"/>
      <c r="H21" s="9"/>
      <c r="I21" s="9"/>
      <c r="J21" s="9"/>
      <c r="K21" s="9"/>
      <c r="L21" s="9"/>
      <c r="M21" s="9">
        <v>1000</v>
      </c>
      <c r="N21" s="9">
        <v>999.99999999999989</v>
      </c>
      <c r="O21" s="9">
        <v>1000</v>
      </c>
      <c r="P21" s="9">
        <v>1000</v>
      </c>
      <c r="Q21" s="9">
        <v>1000</v>
      </c>
      <c r="R21" s="9">
        <v>1000</v>
      </c>
      <c r="S21" s="9">
        <v>1000</v>
      </c>
      <c r="T21" s="10">
        <f t="shared" si="0"/>
        <v>7000</v>
      </c>
    </row>
    <row r="22" spans="1:20" x14ac:dyDescent="0.25">
      <c r="A22" s="6">
        <v>52</v>
      </c>
      <c r="B22" s="6">
        <v>20</v>
      </c>
      <c r="C22" s="12" t="s">
        <v>60</v>
      </c>
      <c r="D22" s="14" t="s">
        <v>46</v>
      </c>
      <c r="E22" s="14" t="s">
        <v>61</v>
      </c>
      <c r="F22" s="9">
        <f t="shared" si="1"/>
        <v>0</v>
      </c>
      <c r="G22" s="9"/>
      <c r="H22" s="9"/>
      <c r="I22" s="9"/>
      <c r="J22" s="9"/>
      <c r="K22" s="9"/>
      <c r="L22" s="9"/>
      <c r="M22" s="9">
        <v>1000</v>
      </c>
      <c r="N22" s="9">
        <v>999.99999999999989</v>
      </c>
      <c r="O22" s="9">
        <v>1000</v>
      </c>
      <c r="P22" s="9">
        <v>1000</v>
      </c>
      <c r="Q22" s="9">
        <v>1000</v>
      </c>
      <c r="R22" s="9">
        <v>1000</v>
      </c>
      <c r="S22" s="9">
        <v>1000</v>
      </c>
      <c r="T22" s="10">
        <f t="shared" si="0"/>
        <v>7000</v>
      </c>
    </row>
    <row r="23" spans="1:20" ht="22.5" x14ac:dyDescent="0.25">
      <c r="A23" s="6">
        <v>54</v>
      </c>
      <c r="B23" s="6">
        <v>21</v>
      </c>
      <c r="C23" s="15" t="s">
        <v>62</v>
      </c>
      <c r="D23" s="8" t="s">
        <v>46</v>
      </c>
      <c r="E23" s="8" t="s">
        <v>63</v>
      </c>
      <c r="F23" s="9">
        <f t="shared" si="1"/>
        <v>0</v>
      </c>
      <c r="G23" s="9"/>
      <c r="H23" s="9"/>
      <c r="I23" s="9"/>
      <c r="J23" s="9"/>
      <c r="K23" s="9"/>
      <c r="L23" s="9"/>
      <c r="M23" s="9">
        <v>1000</v>
      </c>
      <c r="N23" s="9">
        <v>999.99999999999989</v>
      </c>
      <c r="O23" s="9">
        <v>1000</v>
      </c>
      <c r="P23" s="9">
        <v>1000</v>
      </c>
      <c r="Q23" s="9">
        <v>1000</v>
      </c>
      <c r="R23" s="9">
        <v>1000</v>
      </c>
      <c r="S23" s="9">
        <v>1000</v>
      </c>
      <c r="T23" s="10">
        <f t="shared" si="0"/>
        <v>7000</v>
      </c>
    </row>
    <row r="24" spans="1:20" x14ac:dyDescent="0.25">
      <c r="A24" s="6">
        <v>55</v>
      </c>
      <c r="B24" s="6">
        <v>22</v>
      </c>
      <c r="C24" s="16" t="s">
        <v>64</v>
      </c>
      <c r="D24" s="17" t="s">
        <v>46</v>
      </c>
      <c r="E24" s="14" t="s">
        <v>65</v>
      </c>
      <c r="F24" s="9">
        <f t="shared" si="1"/>
        <v>0</v>
      </c>
      <c r="G24" s="9"/>
      <c r="H24" s="9"/>
      <c r="I24" s="9"/>
      <c r="J24" s="9"/>
      <c r="K24" s="9"/>
      <c r="L24" s="9"/>
      <c r="M24" s="9">
        <v>1125</v>
      </c>
      <c r="N24" s="9">
        <v>1125</v>
      </c>
      <c r="O24" s="9">
        <v>1125</v>
      </c>
      <c r="P24" s="9">
        <v>1125</v>
      </c>
      <c r="Q24" s="9">
        <v>1125</v>
      </c>
      <c r="R24" s="9">
        <v>1125</v>
      </c>
      <c r="S24" s="9">
        <v>1000</v>
      </c>
      <c r="T24" s="10">
        <f t="shared" si="0"/>
        <v>7750</v>
      </c>
    </row>
    <row r="25" spans="1:20" ht="22.5" x14ac:dyDescent="0.25">
      <c r="A25" s="6">
        <v>56</v>
      </c>
      <c r="B25" s="6">
        <v>23</v>
      </c>
      <c r="C25" s="16" t="s">
        <v>66</v>
      </c>
      <c r="D25" s="14" t="s">
        <v>67</v>
      </c>
      <c r="E25" s="14" t="s">
        <v>68</v>
      </c>
      <c r="F25" s="9">
        <f t="shared" si="1"/>
        <v>0</v>
      </c>
      <c r="G25" s="9"/>
      <c r="H25" s="9"/>
      <c r="I25" s="9"/>
      <c r="J25" s="9"/>
      <c r="K25" s="9"/>
      <c r="L25" s="9"/>
      <c r="M25" s="9">
        <v>1775</v>
      </c>
      <c r="N25" s="9">
        <v>1875</v>
      </c>
      <c r="O25" s="9">
        <v>1875.0000000000002</v>
      </c>
      <c r="P25" s="9">
        <v>1875</v>
      </c>
      <c r="Q25" s="9">
        <v>1875</v>
      </c>
      <c r="R25" s="9">
        <v>1875.0000000000002</v>
      </c>
      <c r="S25" s="9">
        <v>1875.0000000000002</v>
      </c>
      <c r="T25" s="10">
        <f t="shared" si="0"/>
        <v>13025</v>
      </c>
    </row>
    <row r="26" spans="1:20" ht="22.5" x14ac:dyDescent="0.25">
      <c r="A26" s="6">
        <v>57</v>
      </c>
      <c r="B26" s="6">
        <v>24</v>
      </c>
      <c r="C26" s="16" t="s">
        <v>69</v>
      </c>
      <c r="D26" s="14" t="s">
        <v>70</v>
      </c>
      <c r="E26" s="14" t="s">
        <v>71</v>
      </c>
      <c r="F26" s="9">
        <f t="shared" si="1"/>
        <v>0</v>
      </c>
      <c r="G26" s="9"/>
      <c r="H26" s="9"/>
      <c r="I26" s="9"/>
      <c r="J26" s="9"/>
      <c r="K26" s="9"/>
      <c r="L26" s="9"/>
      <c r="M26" s="9">
        <v>1125.0000002233862</v>
      </c>
      <c r="N26" s="9">
        <v>1125</v>
      </c>
      <c r="O26" s="9">
        <v>1125.0000000384011</v>
      </c>
      <c r="P26" s="9">
        <v>1125</v>
      </c>
      <c r="Q26" s="9">
        <v>1125.0000000005564</v>
      </c>
      <c r="R26" s="9">
        <v>1125</v>
      </c>
      <c r="S26" s="9">
        <v>1125</v>
      </c>
      <c r="T26" s="10">
        <f t="shared" si="0"/>
        <v>7875.0000002623437</v>
      </c>
    </row>
    <row r="27" spans="1:20" x14ac:dyDescent="0.25">
      <c r="A27" s="6">
        <v>48</v>
      </c>
      <c r="B27" s="6">
        <v>25</v>
      </c>
      <c r="C27" s="12" t="s">
        <v>72</v>
      </c>
      <c r="D27" s="18" t="s">
        <v>46</v>
      </c>
      <c r="E27" s="18" t="s">
        <v>73</v>
      </c>
      <c r="F27" s="9">
        <f t="shared" si="1"/>
        <v>0</v>
      </c>
      <c r="G27" s="9"/>
      <c r="H27" s="9"/>
      <c r="I27" s="9"/>
      <c r="J27" s="9"/>
      <c r="K27" s="9"/>
      <c r="L27" s="9"/>
      <c r="M27" s="9">
        <v>625.00069056099949</v>
      </c>
      <c r="N27" s="9">
        <v>625.0001411176205</v>
      </c>
      <c r="O27" s="9">
        <v>625</v>
      </c>
      <c r="P27" s="9">
        <v>625</v>
      </c>
      <c r="Q27" s="9">
        <v>625.0000020451829</v>
      </c>
      <c r="R27" s="9">
        <v>625.00000032463231</v>
      </c>
      <c r="S27" s="9">
        <v>875</v>
      </c>
      <c r="T27" s="10">
        <f t="shared" si="0"/>
        <v>4625.0008340484346</v>
      </c>
    </row>
    <row r="28" spans="1:20" ht="22.5" x14ac:dyDescent="0.25">
      <c r="A28" s="6">
        <v>58</v>
      </c>
      <c r="B28" s="6">
        <v>26</v>
      </c>
      <c r="C28" s="12" t="s">
        <v>74</v>
      </c>
      <c r="D28" s="14" t="s">
        <v>67</v>
      </c>
      <c r="E28" s="14" t="s">
        <v>75</v>
      </c>
      <c r="F28" s="9">
        <f t="shared" si="1"/>
        <v>0</v>
      </c>
      <c r="G28" s="9"/>
      <c r="H28" s="9"/>
      <c r="I28" s="9"/>
      <c r="J28" s="9"/>
      <c r="K28" s="9"/>
      <c r="L28" s="9"/>
      <c r="M28" s="9">
        <v>0</v>
      </c>
      <c r="N28" s="9">
        <v>0</v>
      </c>
      <c r="O28" s="9">
        <v>272.96000000000004</v>
      </c>
      <c r="P28" s="9">
        <v>875</v>
      </c>
      <c r="Q28" s="9">
        <v>875</v>
      </c>
      <c r="R28" s="9">
        <v>875</v>
      </c>
      <c r="S28" s="9">
        <v>839.28571428571422</v>
      </c>
      <c r="T28" s="10">
        <f t="shared" si="0"/>
        <v>3737.2457142857143</v>
      </c>
    </row>
    <row r="29" spans="1:20" x14ac:dyDescent="0.25">
      <c r="A29" s="6">
        <v>59</v>
      </c>
      <c r="B29" s="6">
        <v>27</v>
      </c>
      <c r="C29" s="12" t="s">
        <v>76</v>
      </c>
      <c r="D29" s="14" t="s">
        <v>67</v>
      </c>
      <c r="E29" s="14" t="s">
        <v>77</v>
      </c>
      <c r="F29" s="9">
        <f t="shared" si="1"/>
        <v>0</v>
      </c>
      <c r="G29" s="9"/>
      <c r="H29" s="9"/>
      <c r="I29" s="9"/>
      <c r="J29" s="9"/>
      <c r="K29" s="9"/>
      <c r="L29" s="9"/>
      <c r="M29" s="9">
        <v>625</v>
      </c>
      <c r="N29" s="9">
        <v>625</v>
      </c>
      <c r="O29" s="9">
        <v>625</v>
      </c>
      <c r="P29" s="9">
        <v>625</v>
      </c>
      <c r="Q29" s="9">
        <v>625</v>
      </c>
      <c r="R29" s="9">
        <v>625</v>
      </c>
      <c r="S29" s="9">
        <v>800</v>
      </c>
      <c r="T29" s="10">
        <f t="shared" si="0"/>
        <v>4550</v>
      </c>
    </row>
    <row r="30" spans="1:20" ht="22.5" x14ac:dyDescent="0.25">
      <c r="A30" s="6">
        <v>61</v>
      </c>
      <c r="B30" s="6">
        <v>28</v>
      </c>
      <c r="C30" s="12" t="s">
        <v>78</v>
      </c>
      <c r="D30" s="14" t="s">
        <v>21</v>
      </c>
      <c r="E30" s="14" t="s">
        <v>79</v>
      </c>
      <c r="F30" s="9">
        <f t="shared" si="1"/>
        <v>0</v>
      </c>
      <c r="G30" s="9"/>
      <c r="H30" s="9"/>
      <c r="I30" s="9"/>
      <c r="J30" s="9"/>
      <c r="K30" s="9"/>
      <c r="L30" s="9"/>
      <c r="M30" s="9">
        <v>2716.1</v>
      </c>
      <c r="N30" s="9">
        <v>2677.363157894737</v>
      </c>
      <c r="O30" s="9">
        <v>4176.4025119617218</v>
      </c>
      <c r="P30" s="9">
        <v>5084.1688058213722</v>
      </c>
      <c r="Q30" s="9">
        <v>4743.0781504114375</v>
      </c>
      <c r="R30" s="9">
        <v>4586.6900000000005</v>
      </c>
      <c r="S30" s="9">
        <v>1559.1999999999998</v>
      </c>
      <c r="T30" s="10">
        <f t="shared" si="0"/>
        <v>25543.002626089266</v>
      </c>
    </row>
    <row r="31" spans="1:20" x14ac:dyDescent="0.25">
      <c r="A31" s="6">
        <v>62</v>
      </c>
      <c r="B31" s="6">
        <v>29</v>
      </c>
      <c r="C31" s="12" t="s">
        <v>80</v>
      </c>
      <c r="D31" s="14" t="s">
        <v>21</v>
      </c>
      <c r="E31" s="14" t="s">
        <v>81</v>
      </c>
      <c r="F31" s="9">
        <f t="shared" si="1"/>
        <v>0</v>
      </c>
      <c r="G31" s="9"/>
      <c r="H31" s="9"/>
      <c r="I31" s="9"/>
      <c r="J31" s="9"/>
      <c r="K31" s="9"/>
      <c r="L31" s="9"/>
      <c r="M31" s="9">
        <v>1500</v>
      </c>
      <c r="N31" s="9">
        <v>1500</v>
      </c>
      <c r="O31" s="9">
        <v>1500</v>
      </c>
      <c r="P31" s="9">
        <v>1500</v>
      </c>
      <c r="Q31" s="9">
        <v>1500</v>
      </c>
      <c r="R31" s="9">
        <v>1500</v>
      </c>
      <c r="S31" s="9">
        <v>1500</v>
      </c>
      <c r="T31" s="10">
        <f t="shared" si="0"/>
        <v>10500</v>
      </c>
    </row>
    <row r="32" spans="1:20" x14ac:dyDescent="0.25">
      <c r="A32" s="6">
        <v>63</v>
      </c>
      <c r="B32" s="6">
        <v>30</v>
      </c>
      <c r="C32" s="12" t="s">
        <v>82</v>
      </c>
      <c r="D32" s="19" t="s">
        <v>83</v>
      </c>
      <c r="E32" s="14" t="s">
        <v>84</v>
      </c>
      <c r="F32" s="9">
        <f t="shared" si="1"/>
        <v>0</v>
      </c>
      <c r="G32" s="9"/>
      <c r="H32" s="9"/>
      <c r="I32" s="9"/>
      <c r="J32" s="9"/>
      <c r="K32" s="9"/>
      <c r="L32" s="9"/>
      <c r="M32" s="9">
        <v>510</v>
      </c>
      <c r="N32" s="9">
        <v>782.77511961722485</v>
      </c>
      <c r="O32" s="9">
        <v>800.00000000000011</v>
      </c>
      <c r="P32" s="9">
        <v>800</v>
      </c>
      <c r="Q32" s="9">
        <v>800</v>
      </c>
      <c r="R32" s="9">
        <v>800</v>
      </c>
      <c r="S32" s="9">
        <v>500</v>
      </c>
      <c r="T32" s="10">
        <f t="shared" si="0"/>
        <v>4992.7751196172248</v>
      </c>
    </row>
    <row r="33" spans="1:20" x14ac:dyDescent="0.25">
      <c r="A33" s="6">
        <v>64</v>
      </c>
      <c r="B33" s="6">
        <v>31</v>
      </c>
      <c r="C33" s="12" t="s">
        <v>85</v>
      </c>
      <c r="D33" s="8" t="s">
        <v>86</v>
      </c>
      <c r="E33" s="8" t="s">
        <v>87</v>
      </c>
      <c r="F33" s="9">
        <f t="shared" si="1"/>
        <v>0</v>
      </c>
      <c r="G33" s="9"/>
      <c r="H33" s="9"/>
      <c r="I33" s="9"/>
      <c r="J33" s="9"/>
      <c r="K33" s="9"/>
      <c r="L33" s="9"/>
      <c r="M33" s="9">
        <v>600</v>
      </c>
      <c r="N33" s="9">
        <v>600</v>
      </c>
      <c r="O33" s="9">
        <v>600</v>
      </c>
      <c r="P33" s="9">
        <v>600</v>
      </c>
      <c r="Q33" s="9">
        <v>600</v>
      </c>
      <c r="R33" s="9">
        <v>600</v>
      </c>
      <c r="S33" s="9">
        <v>600</v>
      </c>
      <c r="T33" s="10">
        <f t="shared" si="0"/>
        <v>4200</v>
      </c>
    </row>
    <row r="34" spans="1:20" x14ac:dyDescent="0.25">
      <c r="A34" s="6">
        <v>65</v>
      </c>
      <c r="B34" s="6">
        <v>32</v>
      </c>
      <c r="C34" s="12" t="s">
        <v>88</v>
      </c>
      <c r="D34" s="19" t="s">
        <v>86</v>
      </c>
      <c r="E34" s="14" t="s">
        <v>89</v>
      </c>
      <c r="F34" s="9">
        <f t="shared" si="1"/>
        <v>0</v>
      </c>
      <c r="G34" s="9"/>
      <c r="H34" s="9"/>
      <c r="I34" s="9"/>
      <c r="J34" s="9"/>
      <c r="K34" s="9"/>
      <c r="L34" s="9"/>
      <c r="M34" s="9">
        <v>375</v>
      </c>
      <c r="N34" s="9">
        <v>375</v>
      </c>
      <c r="O34" s="9">
        <v>375</v>
      </c>
      <c r="P34" s="9">
        <v>375</v>
      </c>
      <c r="Q34" s="9">
        <v>375</v>
      </c>
      <c r="R34" s="9">
        <v>375</v>
      </c>
      <c r="S34" s="9">
        <v>375</v>
      </c>
      <c r="T34" s="10">
        <f t="shared" si="0"/>
        <v>2625</v>
      </c>
    </row>
    <row r="35" spans="1:20" x14ac:dyDescent="0.25">
      <c r="A35" s="6">
        <v>66</v>
      </c>
      <c r="B35" s="6">
        <v>33</v>
      </c>
      <c r="C35" s="12" t="s">
        <v>90</v>
      </c>
      <c r="D35" s="19" t="s">
        <v>86</v>
      </c>
      <c r="E35" s="14" t="s">
        <v>91</v>
      </c>
      <c r="F35" s="9">
        <f t="shared" si="1"/>
        <v>0</v>
      </c>
      <c r="G35" s="9"/>
      <c r="H35" s="9"/>
      <c r="I35" s="9"/>
      <c r="J35" s="9"/>
      <c r="K35" s="9"/>
      <c r="L35" s="9"/>
      <c r="M35" s="9">
        <v>437.5</v>
      </c>
      <c r="N35" s="9">
        <v>437.5</v>
      </c>
      <c r="O35" s="9">
        <v>437.5</v>
      </c>
      <c r="P35" s="9">
        <v>437.5</v>
      </c>
      <c r="Q35" s="9">
        <v>478.26086956521738</v>
      </c>
      <c r="R35" s="9">
        <v>416.66666666666663</v>
      </c>
      <c r="S35" s="9">
        <v>437.5</v>
      </c>
      <c r="T35" s="10">
        <f t="shared" si="0"/>
        <v>3082.427536231884</v>
      </c>
    </row>
    <row r="36" spans="1:20" x14ac:dyDescent="0.25">
      <c r="A36" s="6">
        <v>15</v>
      </c>
      <c r="B36" s="6">
        <v>34</v>
      </c>
      <c r="C36" s="12" t="s">
        <v>92</v>
      </c>
      <c r="D36" s="19" t="s">
        <v>21</v>
      </c>
      <c r="E36" s="14" t="s">
        <v>93</v>
      </c>
      <c r="F36" s="9">
        <f t="shared" si="1"/>
        <v>0</v>
      </c>
      <c r="G36" s="9"/>
      <c r="H36" s="9"/>
      <c r="I36" s="9"/>
      <c r="J36" s="9"/>
      <c r="K36" s="9"/>
      <c r="L36" s="9"/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800</v>
      </c>
      <c r="S36" s="9">
        <v>1000</v>
      </c>
      <c r="T36" s="10">
        <f t="shared" si="0"/>
        <v>1800</v>
      </c>
    </row>
    <row r="37" spans="1:20" ht="22.5" x14ac:dyDescent="0.25">
      <c r="A37" s="6">
        <v>67</v>
      </c>
      <c r="B37" s="6">
        <v>35</v>
      </c>
      <c r="C37" s="12" t="s">
        <v>94</v>
      </c>
      <c r="D37" s="19" t="s">
        <v>86</v>
      </c>
      <c r="E37" s="14" t="s">
        <v>95</v>
      </c>
      <c r="F37" s="9">
        <f t="shared" si="1"/>
        <v>0</v>
      </c>
      <c r="G37" s="9"/>
      <c r="H37" s="9"/>
      <c r="I37" s="9"/>
      <c r="J37" s="9"/>
      <c r="K37" s="9"/>
      <c r="L37" s="9"/>
      <c r="M37" s="9">
        <v>0</v>
      </c>
      <c r="N37" s="9">
        <v>437.5</v>
      </c>
      <c r="O37" s="9">
        <v>437.5</v>
      </c>
      <c r="P37" s="9">
        <v>437.5</v>
      </c>
      <c r="Q37" s="9">
        <v>437.5</v>
      </c>
      <c r="R37" s="9">
        <v>437.5</v>
      </c>
      <c r="S37" s="9">
        <v>440</v>
      </c>
      <c r="T37" s="10">
        <f t="shared" si="0"/>
        <v>2627.5</v>
      </c>
    </row>
    <row r="38" spans="1:20" x14ac:dyDescent="0.25">
      <c r="A38" s="6">
        <v>20</v>
      </c>
      <c r="B38" s="6">
        <v>36</v>
      </c>
      <c r="C38" s="12" t="s">
        <v>96</v>
      </c>
      <c r="D38" s="14" t="s">
        <v>97</v>
      </c>
      <c r="E38" s="14" t="s">
        <v>98</v>
      </c>
      <c r="F38" s="9">
        <f t="shared" si="1"/>
        <v>0</v>
      </c>
      <c r="G38" s="9"/>
      <c r="H38" s="9"/>
      <c r="I38" s="9"/>
      <c r="J38" s="9"/>
      <c r="K38" s="9"/>
      <c r="L38" s="9"/>
      <c r="M38" s="9">
        <v>1325</v>
      </c>
      <c r="N38" s="9">
        <v>1325.0000000000002</v>
      </c>
      <c r="O38" s="9">
        <v>1325</v>
      </c>
      <c r="P38" s="9">
        <v>1325</v>
      </c>
      <c r="Q38" s="9">
        <v>1325</v>
      </c>
      <c r="R38" s="9">
        <v>1325</v>
      </c>
      <c r="S38" s="9">
        <v>1128.9502164502164</v>
      </c>
      <c r="T38" s="10">
        <f t="shared" si="0"/>
        <v>9078.9502164502155</v>
      </c>
    </row>
    <row r="39" spans="1:20" x14ac:dyDescent="0.25">
      <c r="A39" s="6">
        <v>19</v>
      </c>
      <c r="B39" s="6">
        <v>37</v>
      </c>
      <c r="C39" s="12" t="s">
        <v>99</v>
      </c>
      <c r="D39" s="19" t="s">
        <v>97</v>
      </c>
      <c r="E39" s="14" t="s">
        <v>100</v>
      </c>
      <c r="F39" s="9">
        <f t="shared" si="1"/>
        <v>0</v>
      </c>
      <c r="G39" s="9"/>
      <c r="H39" s="9"/>
      <c r="I39" s="9"/>
      <c r="J39" s="9"/>
      <c r="K39" s="9"/>
      <c r="L39" s="9"/>
      <c r="M39" s="9">
        <v>1375</v>
      </c>
      <c r="N39" s="9">
        <v>1375</v>
      </c>
      <c r="O39" s="9">
        <v>1375</v>
      </c>
      <c r="P39" s="9">
        <v>1375</v>
      </c>
      <c r="Q39" s="9">
        <v>1375</v>
      </c>
      <c r="R39" s="9">
        <v>1375</v>
      </c>
      <c r="S39" s="9">
        <v>1089.2857142857142</v>
      </c>
      <c r="T39" s="10">
        <f t="shared" si="0"/>
        <v>9339.2857142857138</v>
      </c>
    </row>
    <row r="40" spans="1:20" x14ac:dyDescent="0.25">
      <c r="A40" s="6">
        <v>17</v>
      </c>
      <c r="B40" s="6">
        <v>38</v>
      </c>
      <c r="C40" s="12" t="s">
        <v>101</v>
      </c>
      <c r="D40" s="8" t="s">
        <v>97</v>
      </c>
      <c r="E40" s="8" t="s">
        <v>102</v>
      </c>
      <c r="F40" s="9">
        <f t="shared" si="1"/>
        <v>0</v>
      </c>
      <c r="G40" s="9"/>
      <c r="H40" s="9"/>
      <c r="I40" s="9"/>
      <c r="J40" s="9"/>
      <c r="K40" s="9"/>
      <c r="L40" s="9"/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1450</v>
      </c>
      <c r="S40" s="9">
        <v>1250</v>
      </c>
      <c r="T40" s="10">
        <f t="shared" si="0"/>
        <v>2700</v>
      </c>
    </row>
    <row r="41" spans="1:20" x14ac:dyDescent="0.25">
      <c r="A41" s="6">
        <v>30</v>
      </c>
      <c r="B41" s="6">
        <v>39</v>
      </c>
      <c r="C41" s="12" t="s">
        <v>103</v>
      </c>
      <c r="D41" s="14" t="s">
        <v>97</v>
      </c>
      <c r="E41" s="14" t="s">
        <v>104</v>
      </c>
      <c r="F41" s="9">
        <f t="shared" si="1"/>
        <v>0</v>
      </c>
      <c r="G41" s="9"/>
      <c r="H41" s="9"/>
      <c r="I41" s="9"/>
      <c r="J41" s="9"/>
      <c r="K41" s="9"/>
      <c r="L41" s="9"/>
      <c r="M41" s="9">
        <v>625</v>
      </c>
      <c r="N41" s="9">
        <v>625</v>
      </c>
      <c r="O41" s="9">
        <v>625</v>
      </c>
      <c r="P41" s="9">
        <v>625</v>
      </c>
      <c r="Q41" s="9">
        <v>625</v>
      </c>
      <c r="R41" s="9">
        <v>625</v>
      </c>
      <c r="S41" s="9">
        <v>750</v>
      </c>
      <c r="T41" s="10">
        <f t="shared" si="0"/>
        <v>4500</v>
      </c>
    </row>
    <row r="42" spans="1:20" x14ac:dyDescent="0.25">
      <c r="A42" s="6">
        <v>22</v>
      </c>
      <c r="B42" s="6">
        <v>40</v>
      </c>
      <c r="C42" s="12" t="s">
        <v>105</v>
      </c>
      <c r="D42" s="8" t="s">
        <v>97</v>
      </c>
      <c r="E42" s="8" t="s">
        <v>106</v>
      </c>
      <c r="F42" s="9">
        <f t="shared" si="1"/>
        <v>0</v>
      </c>
      <c r="G42" s="9"/>
      <c r="H42" s="9"/>
      <c r="I42" s="9"/>
      <c r="J42" s="9"/>
      <c r="K42" s="9"/>
      <c r="L42" s="9"/>
      <c r="M42" s="9">
        <v>812.5</v>
      </c>
      <c r="N42" s="9">
        <v>862.5</v>
      </c>
      <c r="O42" s="9">
        <v>1000</v>
      </c>
      <c r="P42" s="9">
        <v>1000</v>
      </c>
      <c r="Q42" s="9">
        <v>1000</v>
      </c>
      <c r="R42" s="9">
        <v>1000</v>
      </c>
      <c r="S42" s="9">
        <v>1100</v>
      </c>
      <c r="T42" s="10">
        <f t="shared" si="0"/>
        <v>6775</v>
      </c>
    </row>
    <row r="43" spans="1:20" x14ac:dyDescent="0.25">
      <c r="A43" s="6">
        <v>23</v>
      </c>
      <c r="B43" s="6">
        <v>41</v>
      </c>
      <c r="C43" s="12" t="s">
        <v>107</v>
      </c>
      <c r="D43" s="8" t="s">
        <v>97</v>
      </c>
      <c r="E43" s="8" t="s">
        <v>108</v>
      </c>
      <c r="F43" s="9">
        <f t="shared" si="1"/>
        <v>0</v>
      </c>
      <c r="G43" s="9"/>
      <c r="H43" s="9"/>
      <c r="I43" s="9"/>
      <c r="J43" s="9"/>
      <c r="K43" s="9"/>
      <c r="L43" s="9"/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875</v>
      </c>
      <c r="T43" s="10">
        <f t="shared" si="0"/>
        <v>875</v>
      </c>
    </row>
    <row r="44" spans="1:20" x14ac:dyDescent="0.25">
      <c r="A44" s="6">
        <v>24</v>
      </c>
      <c r="B44" s="6">
        <v>42</v>
      </c>
      <c r="C44" s="12" t="s">
        <v>109</v>
      </c>
      <c r="D44" s="14" t="s">
        <v>97</v>
      </c>
      <c r="E44" s="8" t="s">
        <v>110</v>
      </c>
      <c r="F44" s="9">
        <f t="shared" si="1"/>
        <v>0</v>
      </c>
      <c r="G44" s="9"/>
      <c r="H44" s="9"/>
      <c r="I44" s="9"/>
      <c r="J44" s="9"/>
      <c r="K44" s="9"/>
      <c r="L44" s="9"/>
      <c r="M44" s="9">
        <v>450</v>
      </c>
      <c r="N44" s="9">
        <v>450</v>
      </c>
      <c r="O44" s="9">
        <v>450</v>
      </c>
      <c r="P44" s="9">
        <v>450</v>
      </c>
      <c r="Q44" s="9">
        <v>450</v>
      </c>
      <c r="R44" s="9">
        <v>450</v>
      </c>
      <c r="S44" s="9">
        <v>449.99999999999994</v>
      </c>
      <c r="T44" s="10">
        <f t="shared" si="0"/>
        <v>3150</v>
      </c>
    </row>
    <row r="45" spans="1:20" x14ac:dyDescent="0.25">
      <c r="A45" s="6">
        <v>25</v>
      </c>
      <c r="B45" s="6">
        <v>43</v>
      </c>
      <c r="C45" s="12" t="s">
        <v>111</v>
      </c>
      <c r="D45" s="14" t="s">
        <v>97</v>
      </c>
      <c r="E45" s="14" t="s">
        <v>112</v>
      </c>
      <c r="F45" s="9">
        <f t="shared" si="1"/>
        <v>0</v>
      </c>
      <c r="G45" s="9"/>
      <c r="H45" s="9"/>
      <c r="I45" s="9"/>
      <c r="J45" s="9"/>
      <c r="K45" s="9"/>
      <c r="L45" s="9"/>
      <c r="M45" s="9">
        <v>0</v>
      </c>
      <c r="N45" s="9">
        <v>400</v>
      </c>
      <c r="O45" s="9">
        <v>400.00432900432907</v>
      </c>
      <c r="P45" s="9">
        <v>400.02417027417027</v>
      </c>
      <c r="Q45" s="9">
        <v>400</v>
      </c>
      <c r="R45" s="9">
        <v>400</v>
      </c>
      <c r="S45" s="9">
        <v>400</v>
      </c>
      <c r="T45" s="10">
        <f t="shared" si="0"/>
        <v>2400.0284992784991</v>
      </c>
    </row>
    <row r="46" spans="1:20" x14ac:dyDescent="0.25">
      <c r="A46" s="6">
        <v>26</v>
      </c>
      <c r="B46" s="6">
        <v>44</v>
      </c>
      <c r="C46" s="12" t="s">
        <v>111</v>
      </c>
      <c r="D46" s="14" t="s">
        <v>97</v>
      </c>
      <c r="E46" s="14" t="s">
        <v>113</v>
      </c>
      <c r="F46" s="9">
        <f t="shared" si="1"/>
        <v>0</v>
      </c>
      <c r="G46" s="9"/>
      <c r="H46" s="9"/>
      <c r="I46" s="9"/>
      <c r="J46" s="9"/>
      <c r="K46" s="9"/>
      <c r="L46" s="9"/>
      <c r="M46" s="9">
        <v>0</v>
      </c>
      <c r="N46" s="9">
        <v>400</v>
      </c>
      <c r="O46" s="9">
        <v>400.00000000000006</v>
      </c>
      <c r="P46" s="9">
        <v>400</v>
      </c>
      <c r="Q46" s="9">
        <v>400</v>
      </c>
      <c r="R46" s="9">
        <v>400</v>
      </c>
      <c r="S46" s="9">
        <v>400</v>
      </c>
      <c r="T46" s="10">
        <f t="shared" si="0"/>
        <v>2400</v>
      </c>
    </row>
    <row r="47" spans="1:20" x14ac:dyDescent="0.25">
      <c r="A47" s="6">
        <v>27</v>
      </c>
      <c r="B47" s="6">
        <v>45</v>
      </c>
      <c r="C47" s="12" t="s">
        <v>111</v>
      </c>
      <c r="D47" s="14" t="s">
        <v>97</v>
      </c>
      <c r="E47" s="14" t="s">
        <v>114</v>
      </c>
      <c r="F47" s="9">
        <f t="shared" si="1"/>
        <v>0</v>
      </c>
      <c r="G47" s="9"/>
      <c r="H47" s="9"/>
      <c r="I47" s="9"/>
      <c r="J47" s="9"/>
      <c r="K47" s="9"/>
      <c r="L47" s="9"/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350</v>
      </c>
      <c r="S47" s="9">
        <v>400</v>
      </c>
      <c r="T47" s="10">
        <f t="shared" si="0"/>
        <v>750</v>
      </c>
    </row>
    <row r="48" spans="1:20" x14ac:dyDescent="0.25">
      <c r="A48" s="6">
        <v>28</v>
      </c>
      <c r="B48" s="6">
        <v>46</v>
      </c>
      <c r="C48" s="12" t="s">
        <v>111</v>
      </c>
      <c r="D48" s="14" t="s">
        <v>97</v>
      </c>
      <c r="E48" s="14" t="s">
        <v>115</v>
      </c>
      <c r="F48" s="9">
        <f t="shared" si="1"/>
        <v>0</v>
      </c>
      <c r="G48" s="9"/>
      <c r="H48" s="9"/>
      <c r="I48" s="9"/>
      <c r="J48" s="9"/>
      <c r="K48" s="9"/>
      <c r="L48" s="9"/>
      <c r="M48" s="9">
        <v>0</v>
      </c>
      <c r="N48" s="9">
        <v>400</v>
      </c>
      <c r="O48" s="9">
        <v>400</v>
      </c>
      <c r="P48" s="9">
        <v>400</v>
      </c>
      <c r="Q48" s="9">
        <v>400</v>
      </c>
      <c r="R48" s="9">
        <v>400</v>
      </c>
      <c r="S48" s="9">
        <v>400</v>
      </c>
      <c r="T48" s="10">
        <f t="shared" si="0"/>
        <v>2400</v>
      </c>
    </row>
    <row r="49" spans="1:20" x14ac:dyDescent="0.25">
      <c r="A49" s="6">
        <v>29</v>
      </c>
      <c r="B49" s="6">
        <v>47</v>
      </c>
      <c r="C49" s="12" t="s">
        <v>116</v>
      </c>
      <c r="D49" s="8" t="s">
        <v>97</v>
      </c>
      <c r="E49" s="8" t="s">
        <v>117</v>
      </c>
      <c r="F49" s="9">
        <f t="shared" si="1"/>
        <v>0</v>
      </c>
      <c r="G49" s="9"/>
      <c r="H49" s="9"/>
      <c r="I49" s="9"/>
      <c r="J49" s="9"/>
      <c r="K49" s="9"/>
      <c r="L49" s="9"/>
      <c r="M49" s="9">
        <v>0</v>
      </c>
      <c r="N49" s="9">
        <v>0</v>
      </c>
      <c r="O49" s="9">
        <v>0</v>
      </c>
      <c r="P49" s="9">
        <v>0</v>
      </c>
      <c r="Q49" s="9">
        <v>400</v>
      </c>
      <c r="R49" s="9">
        <v>400</v>
      </c>
      <c r="S49" s="9">
        <v>400</v>
      </c>
      <c r="T49" s="10">
        <f t="shared" si="0"/>
        <v>1200</v>
      </c>
    </row>
    <row r="50" spans="1:20" x14ac:dyDescent="0.25">
      <c r="A50" s="6">
        <v>31</v>
      </c>
      <c r="B50" s="6">
        <v>48</v>
      </c>
      <c r="C50" s="12" t="s">
        <v>118</v>
      </c>
      <c r="D50" s="8" t="s">
        <v>97</v>
      </c>
      <c r="E50" s="8" t="s">
        <v>119</v>
      </c>
      <c r="F50" s="9">
        <f t="shared" si="1"/>
        <v>0</v>
      </c>
      <c r="G50" s="9"/>
      <c r="H50" s="9"/>
      <c r="I50" s="9"/>
      <c r="J50" s="9"/>
      <c r="K50" s="9"/>
      <c r="L50" s="9"/>
      <c r="M50" s="9">
        <v>313</v>
      </c>
      <c r="N50" s="9">
        <v>313</v>
      </c>
      <c r="O50" s="9">
        <v>313</v>
      </c>
      <c r="P50" s="9">
        <v>313</v>
      </c>
      <c r="Q50" s="9">
        <v>313</v>
      </c>
      <c r="R50" s="9">
        <v>313</v>
      </c>
      <c r="S50" s="9">
        <v>373.47619047619048</v>
      </c>
      <c r="T50" s="10">
        <f t="shared" si="0"/>
        <v>2251.4761904761904</v>
      </c>
    </row>
    <row r="51" spans="1:20" x14ac:dyDescent="0.25">
      <c r="A51" s="6">
        <v>36</v>
      </c>
      <c r="B51" s="6">
        <v>49</v>
      </c>
      <c r="C51" s="12" t="s">
        <v>120</v>
      </c>
      <c r="D51" s="8" t="s">
        <v>97</v>
      </c>
      <c r="E51" s="8" t="s">
        <v>121</v>
      </c>
      <c r="F51" s="9">
        <f t="shared" si="1"/>
        <v>0</v>
      </c>
      <c r="G51" s="9"/>
      <c r="H51" s="9"/>
      <c r="I51" s="9"/>
      <c r="J51" s="9"/>
      <c r="K51" s="9"/>
      <c r="L51" s="9"/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250</v>
      </c>
      <c r="S51" s="9">
        <v>625</v>
      </c>
      <c r="T51" s="10">
        <f t="shared" si="0"/>
        <v>875</v>
      </c>
    </row>
    <row r="52" spans="1:20" x14ac:dyDescent="0.25">
      <c r="A52" s="6">
        <v>32</v>
      </c>
      <c r="B52" s="6">
        <v>50</v>
      </c>
      <c r="C52" s="12" t="s">
        <v>122</v>
      </c>
      <c r="D52" s="8" t="s">
        <v>97</v>
      </c>
      <c r="E52" s="8" t="s">
        <v>123</v>
      </c>
      <c r="F52" s="9">
        <f t="shared" si="1"/>
        <v>0</v>
      </c>
      <c r="G52" s="20"/>
      <c r="H52" s="20"/>
      <c r="I52" s="20"/>
      <c r="J52" s="20"/>
      <c r="K52" s="20"/>
      <c r="L52" s="20"/>
      <c r="M52" s="9">
        <v>438</v>
      </c>
      <c r="N52" s="9">
        <v>438</v>
      </c>
      <c r="O52" s="9">
        <v>438</v>
      </c>
      <c r="P52" s="9">
        <v>438</v>
      </c>
      <c r="Q52" s="9">
        <v>438</v>
      </c>
      <c r="R52" s="9">
        <v>438</v>
      </c>
      <c r="S52" s="9">
        <v>440</v>
      </c>
      <c r="T52" s="10">
        <f t="shared" si="0"/>
        <v>3068</v>
      </c>
    </row>
    <row r="53" spans="1:20" x14ac:dyDescent="0.25">
      <c r="A53" s="6">
        <v>34</v>
      </c>
      <c r="B53" s="6">
        <v>51</v>
      </c>
      <c r="C53" s="12" t="s">
        <v>122</v>
      </c>
      <c r="D53" s="8" t="s">
        <v>97</v>
      </c>
      <c r="E53" s="8" t="s">
        <v>124</v>
      </c>
      <c r="F53" s="9">
        <f t="shared" si="1"/>
        <v>0</v>
      </c>
      <c r="G53" s="9"/>
      <c r="H53" s="9"/>
      <c r="I53" s="9"/>
      <c r="J53" s="9"/>
      <c r="K53" s="9"/>
      <c r="L53" s="9"/>
      <c r="M53" s="9">
        <v>438</v>
      </c>
      <c r="N53" s="9">
        <v>588</v>
      </c>
      <c r="O53" s="9">
        <v>438</v>
      </c>
      <c r="P53" s="9">
        <v>438</v>
      </c>
      <c r="Q53" s="9">
        <v>438</v>
      </c>
      <c r="R53" s="9">
        <v>438</v>
      </c>
      <c r="S53" s="9">
        <v>440</v>
      </c>
      <c r="T53" s="10">
        <f t="shared" si="0"/>
        <v>3218</v>
      </c>
    </row>
    <row r="54" spans="1:20" x14ac:dyDescent="0.25">
      <c r="A54" s="6">
        <v>35</v>
      </c>
      <c r="B54" s="6">
        <v>52</v>
      </c>
      <c r="C54" s="12" t="s">
        <v>122</v>
      </c>
      <c r="D54" s="8" t="s">
        <v>97</v>
      </c>
      <c r="E54" s="8" t="s">
        <v>125</v>
      </c>
      <c r="F54" s="9">
        <f t="shared" si="1"/>
        <v>0</v>
      </c>
      <c r="G54" s="9"/>
      <c r="H54" s="9"/>
      <c r="I54" s="9"/>
      <c r="J54" s="9"/>
      <c r="K54" s="9"/>
      <c r="L54" s="9"/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188</v>
      </c>
      <c r="S54" s="9">
        <v>440</v>
      </c>
      <c r="T54" s="10">
        <f t="shared" si="0"/>
        <v>628</v>
      </c>
    </row>
    <row r="55" spans="1:20" x14ac:dyDescent="0.25">
      <c r="A55" s="6">
        <v>42</v>
      </c>
      <c r="B55" s="6">
        <v>53</v>
      </c>
      <c r="C55" s="12" t="s">
        <v>126</v>
      </c>
      <c r="D55" s="8" t="s">
        <v>97</v>
      </c>
      <c r="E55" s="8" t="s">
        <v>127</v>
      </c>
      <c r="F55" s="9">
        <f t="shared" si="1"/>
        <v>0</v>
      </c>
      <c r="G55" s="9"/>
      <c r="H55" s="9"/>
      <c r="I55" s="9"/>
      <c r="J55" s="9"/>
      <c r="K55" s="9"/>
      <c r="L55" s="9"/>
      <c r="M55" s="9">
        <v>438</v>
      </c>
      <c r="N55" s="9">
        <v>438</v>
      </c>
      <c r="O55" s="9">
        <v>438</v>
      </c>
      <c r="P55" s="9">
        <v>438</v>
      </c>
      <c r="Q55" s="9">
        <v>450.69565217391312</v>
      </c>
      <c r="R55" s="9">
        <v>438</v>
      </c>
      <c r="S55" s="9">
        <v>440</v>
      </c>
      <c r="T55" s="10">
        <f t="shared" si="0"/>
        <v>3080.695652173913</v>
      </c>
    </row>
    <row r="56" spans="1:20" x14ac:dyDescent="0.25">
      <c r="A56" s="6">
        <v>60</v>
      </c>
      <c r="B56" s="6">
        <v>54</v>
      </c>
      <c r="C56" s="15" t="s">
        <v>128</v>
      </c>
      <c r="D56" s="8" t="s">
        <v>67</v>
      </c>
      <c r="E56" s="8" t="s">
        <v>129</v>
      </c>
      <c r="F56" s="9">
        <f t="shared" si="1"/>
        <v>0</v>
      </c>
      <c r="G56" s="9"/>
      <c r="H56" s="9"/>
      <c r="I56" s="9"/>
      <c r="J56" s="9"/>
      <c r="K56" s="9"/>
      <c r="L56" s="9"/>
      <c r="M56" s="9">
        <v>360.96938775510205</v>
      </c>
      <c r="N56" s="9">
        <v>437.5</v>
      </c>
      <c r="O56" s="9">
        <v>437.5</v>
      </c>
      <c r="P56" s="9">
        <v>437.5</v>
      </c>
      <c r="Q56" s="9">
        <v>437.5</v>
      </c>
      <c r="R56" s="9">
        <v>437.5</v>
      </c>
      <c r="S56" s="9">
        <v>438.21428571428572</v>
      </c>
      <c r="T56" s="10">
        <f t="shared" si="0"/>
        <v>2986.6836734693879</v>
      </c>
    </row>
    <row r="57" spans="1:20" x14ac:dyDescent="0.25">
      <c r="A57" s="6">
        <v>71</v>
      </c>
      <c r="B57" s="6">
        <v>55</v>
      </c>
      <c r="C57" s="12" t="s">
        <v>130</v>
      </c>
      <c r="D57" s="8" t="s">
        <v>131</v>
      </c>
      <c r="E57" s="8" t="s">
        <v>132</v>
      </c>
      <c r="F57" s="9">
        <f t="shared" si="1"/>
        <v>0</v>
      </c>
      <c r="G57" s="9"/>
      <c r="H57" s="9"/>
      <c r="I57" s="9"/>
      <c r="J57" s="9"/>
      <c r="K57" s="9"/>
      <c r="L57" s="9"/>
      <c r="M57" s="9">
        <v>0</v>
      </c>
      <c r="N57" s="9">
        <v>499.99999999999994</v>
      </c>
      <c r="O57" s="9">
        <v>500</v>
      </c>
      <c r="P57" s="9">
        <v>500</v>
      </c>
      <c r="Q57" s="9">
        <v>500</v>
      </c>
      <c r="R57" s="9">
        <v>500</v>
      </c>
      <c r="S57" s="9">
        <v>500</v>
      </c>
      <c r="T57" s="10">
        <f t="shared" si="0"/>
        <v>3000</v>
      </c>
    </row>
    <row r="58" spans="1:20" x14ac:dyDescent="0.25">
      <c r="A58" s="6">
        <v>70</v>
      </c>
      <c r="B58" s="6">
        <v>56</v>
      </c>
      <c r="C58" s="12" t="s">
        <v>130</v>
      </c>
      <c r="D58" s="8" t="s">
        <v>131</v>
      </c>
      <c r="E58" s="8" t="s">
        <v>133</v>
      </c>
      <c r="F58" s="9">
        <f t="shared" si="1"/>
        <v>0</v>
      </c>
      <c r="G58" s="9"/>
      <c r="H58" s="9"/>
      <c r="I58" s="9"/>
      <c r="J58" s="9"/>
      <c r="K58" s="9"/>
      <c r="L58" s="9"/>
      <c r="M58" s="9">
        <v>0</v>
      </c>
      <c r="N58" s="9">
        <v>0</v>
      </c>
      <c r="O58" s="9">
        <v>0</v>
      </c>
      <c r="P58" s="9">
        <v>375</v>
      </c>
      <c r="Q58" s="9">
        <v>375</v>
      </c>
      <c r="R58" s="9">
        <v>375</v>
      </c>
      <c r="S58" s="9">
        <v>375</v>
      </c>
      <c r="T58" s="10">
        <f t="shared" si="0"/>
        <v>1500</v>
      </c>
    </row>
    <row r="59" spans="1:20" x14ac:dyDescent="0.25">
      <c r="A59" s="6">
        <v>72</v>
      </c>
      <c r="B59" s="6">
        <v>57</v>
      </c>
      <c r="C59" s="12" t="s">
        <v>130</v>
      </c>
      <c r="D59" s="8" t="s">
        <v>131</v>
      </c>
      <c r="E59" s="8" t="s">
        <v>134</v>
      </c>
      <c r="F59" s="9">
        <f t="shared" si="1"/>
        <v>0</v>
      </c>
      <c r="G59" s="9"/>
      <c r="H59" s="9"/>
      <c r="I59" s="9"/>
      <c r="J59" s="9"/>
      <c r="K59" s="9"/>
      <c r="L59" s="9"/>
      <c r="M59" s="9">
        <v>0</v>
      </c>
      <c r="N59" s="9">
        <v>0</v>
      </c>
      <c r="O59" s="9">
        <v>0</v>
      </c>
      <c r="P59" s="9">
        <v>0</v>
      </c>
      <c r="Q59" s="9">
        <v>375</v>
      </c>
      <c r="R59" s="9">
        <v>375</v>
      </c>
      <c r="S59" s="9">
        <v>375</v>
      </c>
      <c r="T59" s="10">
        <f t="shared" si="0"/>
        <v>1125</v>
      </c>
    </row>
    <row r="60" spans="1:20" x14ac:dyDescent="0.25">
      <c r="A60" s="6"/>
      <c r="B60" s="6">
        <v>58</v>
      </c>
      <c r="C60" s="12" t="s">
        <v>130</v>
      </c>
      <c r="D60" s="8" t="s">
        <v>131</v>
      </c>
      <c r="E60" s="8" t="s">
        <v>135</v>
      </c>
      <c r="F60" s="9">
        <f t="shared" si="1"/>
        <v>0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10">
        <f t="shared" si="0"/>
        <v>0</v>
      </c>
    </row>
    <row r="61" spans="1:20" x14ac:dyDescent="0.25">
      <c r="A61" s="6">
        <v>75</v>
      </c>
      <c r="B61" s="6">
        <v>59</v>
      </c>
      <c r="C61" s="12" t="s">
        <v>130</v>
      </c>
      <c r="D61" s="8" t="s">
        <v>131</v>
      </c>
      <c r="E61" s="8" t="s">
        <v>136</v>
      </c>
      <c r="F61" s="9">
        <f t="shared" si="1"/>
        <v>0</v>
      </c>
      <c r="G61" s="9"/>
      <c r="H61" s="9"/>
      <c r="I61" s="9"/>
      <c r="J61" s="9"/>
      <c r="K61" s="9"/>
      <c r="L61" s="9"/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375</v>
      </c>
      <c r="S61" s="9">
        <v>375</v>
      </c>
      <c r="T61" s="10">
        <f t="shared" si="0"/>
        <v>750</v>
      </c>
    </row>
    <row r="62" spans="1:20" x14ac:dyDescent="0.25">
      <c r="A62" s="6">
        <v>76</v>
      </c>
      <c r="B62" s="6">
        <v>60</v>
      </c>
      <c r="C62" s="12" t="s">
        <v>130</v>
      </c>
      <c r="D62" s="8" t="s">
        <v>131</v>
      </c>
      <c r="E62" s="8" t="s">
        <v>137</v>
      </c>
      <c r="F62" s="9">
        <f t="shared" si="1"/>
        <v>0</v>
      </c>
      <c r="G62" s="9"/>
      <c r="H62" s="9"/>
      <c r="I62" s="9"/>
      <c r="J62" s="9"/>
      <c r="K62" s="9"/>
      <c r="L62" s="9"/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375</v>
      </c>
      <c r="S62" s="9">
        <v>375</v>
      </c>
      <c r="T62" s="10">
        <f t="shared" si="0"/>
        <v>750</v>
      </c>
    </row>
    <row r="63" spans="1:20" x14ac:dyDescent="0.25">
      <c r="A63" s="6">
        <v>77</v>
      </c>
      <c r="B63" s="6">
        <v>61</v>
      </c>
      <c r="C63" s="12" t="s">
        <v>130</v>
      </c>
      <c r="D63" s="8" t="s">
        <v>131</v>
      </c>
      <c r="E63" s="8" t="s">
        <v>138</v>
      </c>
      <c r="F63" s="9">
        <f t="shared" si="1"/>
        <v>0</v>
      </c>
      <c r="G63" s="9"/>
      <c r="H63" s="9"/>
      <c r="I63" s="9"/>
      <c r="J63" s="9"/>
      <c r="K63" s="9"/>
      <c r="L63" s="9"/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375</v>
      </c>
      <c r="S63" s="9">
        <v>375</v>
      </c>
      <c r="T63" s="10">
        <f t="shared" si="0"/>
        <v>750</v>
      </c>
    </row>
    <row r="64" spans="1:20" x14ac:dyDescent="0.25">
      <c r="A64" s="6">
        <v>74</v>
      </c>
      <c r="B64" s="6">
        <v>62</v>
      </c>
      <c r="C64" s="12" t="s">
        <v>139</v>
      </c>
      <c r="D64" s="8" t="s">
        <v>131</v>
      </c>
      <c r="E64" s="8" t="s">
        <v>140</v>
      </c>
      <c r="F64" s="9">
        <f t="shared" si="1"/>
        <v>0</v>
      </c>
      <c r="G64" s="9"/>
      <c r="H64" s="9"/>
      <c r="I64" s="9"/>
      <c r="J64" s="9"/>
      <c r="K64" s="9"/>
      <c r="L64" s="9"/>
      <c r="M64" s="9">
        <v>0</v>
      </c>
      <c r="N64" s="9">
        <v>625</v>
      </c>
      <c r="O64" s="9">
        <v>625</v>
      </c>
      <c r="P64" s="9">
        <v>625</v>
      </c>
      <c r="Q64" s="9">
        <v>560.73153899240856</v>
      </c>
      <c r="R64" s="9">
        <v>375</v>
      </c>
      <c r="S64" s="9">
        <v>375</v>
      </c>
      <c r="T64" s="10">
        <f t="shared" si="0"/>
        <v>3185.7315389924088</v>
      </c>
    </row>
    <row r="65" spans="1:20" s="25" customFormat="1" ht="12.75" hidden="1" x14ac:dyDescent="0.25">
      <c r="A65" s="21"/>
      <c r="B65" s="21"/>
      <c r="C65" s="22" t="s">
        <v>141</v>
      </c>
      <c r="D65" s="23"/>
      <c r="E65" s="23"/>
      <c r="F65" s="24">
        <f t="shared" ref="F65:S65" si="2">SUM(F3:F64)</f>
        <v>0</v>
      </c>
      <c r="G65" s="24">
        <f t="shared" si="2"/>
        <v>0</v>
      </c>
      <c r="H65" s="24">
        <f t="shared" si="2"/>
        <v>0</v>
      </c>
      <c r="I65" s="24">
        <f t="shared" si="2"/>
        <v>0</v>
      </c>
      <c r="J65" s="24">
        <f t="shared" si="2"/>
        <v>0</v>
      </c>
      <c r="K65" s="24">
        <f t="shared" si="2"/>
        <v>0</v>
      </c>
      <c r="L65" s="24">
        <f t="shared" si="2"/>
        <v>0</v>
      </c>
      <c r="M65" s="24">
        <f t="shared" si="2"/>
        <v>29578.50028262112</v>
      </c>
      <c r="N65" s="24">
        <f t="shared" si="2"/>
        <v>39597.023785455734</v>
      </c>
      <c r="O65" s="24">
        <f t="shared" si="2"/>
        <v>41993.863204640824</v>
      </c>
      <c r="P65" s="24">
        <f t="shared" si="2"/>
        <v>44861.142976095543</v>
      </c>
      <c r="Q65" s="24">
        <f t="shared" si="2"/>
        <v>47239.219629337786</v>
      </c>
      <c r="R65" s="24">
        <f t="shared" si="2"/>
        <v>61536.466666991299</v>
      </c>
      <c r="S65" s="24">
        <f t="shared" si="2"/>
        <v>61334.459740259743</v>
      </c>
      <c r="T65" s="24">
        <f t="shared" si="0"/>
        <v>326140.67628540203</v>
      </c>
    </row>
    <row r="66" spans="1:20" s="29" customFormat="1" ht="45" x14ac:dyDescent="0.25">
      <c r="A66" s="26">
        <v>79</v>
      </c>
      <c r="B66" s="26"/>
      <c r="C66" s="7" t="s">
        <v>142</v>
      </c>
      <c r="D66" s="27"/>
      <c r="E66" s="27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1:20" ht="33.75" hidden="1" x14ac:dyDescent="0.25">
      <c r="A67" s="6">
        <v>80</v>
      </c>
      <c r="B67" s="6">
        <v>63</v>
      </c>
      <c r="C67" s="30" t="s">
        <v>143</v>
      </c>
      <c r="D67" s="31" t="s">
        <v>83</v>
      </c>
      <c r="E67" s="31" t="s">
        <v>144</v>
      </c>
      <c r="F67" s="32">
        <f t="shared" ref="F67:F84" si="3">SUM(G67:L67)</f>
        <v>0</v>
      </c>
      <c r="G67" s="32"/>
      <c r="H67" s="32"/>
      <c r="I67" s="32"/>
      <c r="J67" s="32"/>
      <c r="K67" s="32"/>
      <c r="L67" s="32"/>
      <c r="M67" s="9">
        <v>1158.75</v>
      </c>
      <c r="N67" s="9">
        <v>1390.9</v>
      </c>
      <c r="O67" s="9">
        <v>1578.4</v>
      </c>
      <c r="P67" s="9">
        <v>2360</v>
      </c>
      <c r="Q67" s="9">
        <v>1593</v>
      </c>
      <c r="R67" s="9">
        <v>2370.4142857142856</v>
      </c>
      <c r="S67" s="9">
        <v>940.5</v>
      </c>
      <c r="T67" s="10">
        <f t="shared" ref="T67:T135" si="4">R67+Q67+P67+O67+N67+M67+L67+K67+J67+I67+H67+G67+S67</f>
        <v>11391.964285714284</v>
      </c>
    </row>
    <row r="68" spans="1:20" hidden="1" x14ac:dyDescent="0.25">
      <c r="A68" s="6">
        <v>81</v>
      </c>
      <c r="B68" s="6">
        <v>64</v>
      </c>
      <c r="C68" s="33" t="s">
        <v>145</v>
      </c>
      <c r="D68" s="14" t="s">
        <v>146</v>
      </c>
      <c r="E68" s="14" t="s">
        <v>147</v>
      </c>
      <c r="F68" s="9">
        <f t="shared" si="3"/>
        <v>0</v>
      </c>
      <c r="G68" s="9"/>
      <c r="H68" s="9"/>
      <c r="I68" s="9"/>
      <c r="J68" s="9"/>
      <c r="K68" s="9"/>
      <c r="L68" s="9"/>
      <c r="M68" s="9">
        <v>2834.7799999999997</v>
      </c>
      <c r="N68" s="9">
        <v>2756.6</v>
      </c>
      <c r="O68" s="9">
        <v>2645.95</v>
      </c>
      <c r="P68" s="9">
        <v>3766.45</v>
      </c>
      <c r="Q68" s="9">
        <v>2663.6702898550725</v>
      </c>
      <c r="R68" s="9">
        <v>4691.1505866114558</v>
      </c>
      <c r="S68" s="9">
        <v>798.6</v>
      </c>
      <c r="T68" s="10">
        <f t="shared" si="4"/>
        <v>20157.200876466526</v>
      </c>
    </row>
    <row r="69" spans="1:20" hidden="1" x14ac:dyDescent="0.25">
      <c r="A69" s="6">
        <v>82</v>
      </c>
      <c r="B69" s="6">
        <v>65</v>
      </c>
      <c r="C69" s="30" t="s">
        <v>145</v>
      </c>
      <c r="D69" s="19" t="s">
        <v>146</v>
      </c>
      <c r="E69" s="14" t="s">
        <v>148</v>
      </c>
      <c r="F69" s="9">
        <f t="shared" si="3"/>
        <v>0</v>
      </c>
      <c r="G69" s="9"/>
      <c r="H69" s="9"/>
      <c r="I69" s="9"/>
      <c r="J69" s="9"/>
      <c r="K69" s="9"/>
      <c r="L69" s="9"/>
      <c r="M69" s="9">
        <v>468.75</v>
      </c>
      <c r="N69" s="9">
        <v>126.25</v>
      </c>
      <c r="O69" s="9">
        <v>612.5</v>
      </c>
      <c r="P69" s="9">
        <v>0</v>
      </c>
      <c r="Q69" s="9">
        <v>237.5</v>
      </c>
      <c r="R69" s="9">
        <v>756.25</v>
      </c>
      <c r="S69" s="9">
        <v>376.42045454545456</v>
      </c>
      <c r="T69" s="10">
        <f t="shared" si="4"/>
        <v>2577.6704545454545</v>
      </c>
    </row>
    <row r="70" spans="1:20" hidden="1" x14ac:dyDescent="0.25">
      <c r="A70" s="6">
        <v>83</v>
      </c>
      <c r="B70" s="6">
        <v>66</v>
      </c>
      <c r="C70" s="30" t="s">
        <v>145</v>
      </c>
      <c r="D70" s="19" t="s">
        <v>146</v>
      </c>
      <c r="E70" s="14" t="s">
        <v>149</v>
      </c>
      <c r="F70" s="9">
        <f t="shared" si="3"/>
        <v>0</v>
      </c>
      <c r="G70" s="9"/>
      <c r="H70" s="9"/>
      <c r="I70" s="9"/>
      <c r="J70" s="9"/>
      <c r="K70" s="9"/>
      <c r="L70" s="9"/>
      <c r="M70" s="9">
        <v>575</v>
      </c>
      <c r="N70" s="9">
        <v>545</v>
      </c>
      <c r="O70" s="9">
        <v>843.36363636363637</v>
      </c>
      <c r="P70" s="9">
        <v>0</v>
      </c>
      <c r="Q70" s="9">
        <v>0</v>
      </c>
      <c r="R70" s="9">
        <v>0</v>
      </c>
      <c r="S70" s="9">
        <v>0</v>
      </c>
      <c r="T70" s="10">
        <f t="shared" si="4"/>
        <v>1963.3636363636365</v>
      </c>
    </row>
    <row r="71" spans="1:20" hidden="1" x14ac:dyDescent="0.25">
      <c r="A71" s="6">
        <v>84</v>
      </c>
      <c r="B71" s="6">
        <v>67</v>
      </c>
      <c r="C71" s="33" t="s">
        <v>150</v>
      </c>
      <c r="D71" s="19" t="s">
        <v>146</v>
      </c>
      <c r="E71" s="14" t="s">
        <v>151</v>
      </c>
      <c r="F71" s="9">
        <f t="shared" si="3"/>
        <v>0</v>
      </c>
      <c r="G71" s="9"/>
      <c r="H71" s="9"/>
      <c r="I71" s="9"/>
      <c r="J71" s="9"/>
      <c r="K71" s="9"/>
      <c r="L71" s="9"/>
      <c r="M71" s="9">
        <v>1085.3499999999999</v>
      </c>
      <c r="N71" s="9">
        <v>1826.8674999999998</v>
      </c>
      <c r="O71" s="9">
        <v>543.75</v>
      </c>
      <c r="P71" s="9">
        <v>2606.25</v>
      </c>
      <c r="Q71" s="9">
        <v>866.1</v>
      </c>
      <c r="R71" s="9">
        <v>1397.8074999999999</v>
      </c>
      <c r="S71" s="9">
        <v>1480.75</v>
      </c>
      <c r="T71" s="10">
        <f t="shared" si="4"/>
        <v>9806.875</v>
      </c>
    </row>
    <row r="72" spans="1:20" hidden="1" x14ac:dyDescent="0.25">
      <c r="A72" s="6">
        <v>85</v>
      </c>
      <c r="B72" s="6">
        <v>68</v>
      </c>
      <c r="C72" s="33" t="s">
        <v>150</v>
      </c>
      <c r="D72" s="19" t="s">
        <v>146</v>
      </c>
      <c r="E72" s="14" t="s">
        <v>152</v>
      </c>
      <c r="F72" s="9">
        <f t="shared" si="3"/>
        <v>0</v>
      </c>
      <c r="G72" s="9"/>
      <c r="H72" s="9"/>
      <c r="I72" s="9"/>
      <c r="J72" s="9"/>
      <c r="K72" s="9"/>
      <c r="L72" s="9"/>
      <c r="M72" s="9">
        <v>650</v>
      </c>
      <c r="N72" s="9">
        <v>969.25</v>
      </c>
      <c r="O72" s="9">
        <v>450</v>
      </c>
      <c r="P72" s="9">
        <v>475</v>
      </c>
      <c r="Q72" s="9">
        <v>470</v>
      </c>
      <c r="R72" s="9">
        <v>853.21428571428578</v>
      </c>
      <c r="S72" s="9">
        <v>450</v>
      </c>
      <c r="T72" s="10">
        <f t="shared" si="4"/>
        <v>4317.4642857142862</v>
      </c>
    </row>
    <row r="73" spans="1:20" hidden="1" x14ac:dyDescent="0.25">
      <c r="A73" s="6">
        <v>86</v>
      </c>
      <c r="B73" s="6">
        <v>69</v>
      </c>
      <c r="C73" s="33" t="s">
        <v>153</v>
      </c>
      <c r="D73" s="19" t="s">
        <v>146</v>
      </c>
      <c r="E73" s="14" t="s">
        <v>154</v>
      </c>
      <c r="F73" s="9">
        <f t="shared" si="3"/>
        <v>0</v>
      </c>
      <c r="G73" s="9"/>
      <c r="H73" s="9"/>
      <c r="I73" s="9"/>
      <c r="J73" s="9"/>
      <c r="K73" s="9"/>
      <c r="L73" s="9"/>
      <c r="M73" s="9">
        <v>565</v>
      </c>
      <c r="N73" s="9">
        <v>550</v>
      </c>
      <c r="O73" s="9">
        <v>682.35</v>
      </c>
      <c r="P73" s="9">
        <v>837.5</v>
      </c>
      <c r="Q73" s="9">
        <v>1178.25</v>
      </c>
      <c r="R73" s="9">
        <v>800</v>
      </c>
      <c r="S73" s="9">
        <v>656.25</v>
      </c>
      <c r="T73" s="10">
        <f t="shared" si="4"/>
        <v>5269.35</v>
      </c>
    </row>
    <row r="74" spans="1:20" hidden="1" x14ac:dyDescent="0.25">
      <c r="A74" s="6">
        <v>91</v>
      </c>
      <c r="B74" s="6">
        <v>70</v>
      </c>
      <c r="C74" s="34" t="s">
        <v>155</v>
      </c>
      <c r="D74" s="19" t="s">
        <v>146</v>
      </c>
      <c r="E74" s="14" t="s">
        <v>156</v>
      </c>
      <c r="F74" s="9">
        <f t="shared" si="3"/>
        <v>0</v>
      </c>
      <c r="G74" s="9"/>
      <c r="H74" s="9"/>
      <c r="I74" s="9"/>
      <c r="J74" s="9"/>
      <c r="K74" s="9"/>
      <c r="L74" s="9"/>
      <c r="M74" s="35">
        <v>0</v>
      </c>
      <c r="N74" s="9">
        <v>625</v>
      </c>
      <c r="O74" s="9">
        <v>625</v>
      </c>
      <c r="P74" s="9">
        <v>625</v>
      </c>
      <c r="Q74" s="9">
        <v>625</v>
      </c>
      <c r="R74" s="9">
        <v>625</v>
      </c>
      <c r="S74" s="9">
        <v>625</v>
      </c>
      <c r="T74" s="10">
        <f t="shared" si="4"/>
        <v>3750</v>
      </c>
    </row>
    <row r="75" spans="1:20" hidden="1" x14ac:dyDescent="0.25">
      <c r="A75" s="6">
        <v>92</v>
      </c>
      <c r="B75" s="6">
        <v>71</v>
      </c>
      <c r="C75" s="34" t="s">
        <v>157</v>
      </c>
      <c r="D75" s="19" t="s">
        <v>146</v>
      </c>
      <c r="E75" s="14" t="s">
        <v>158</v>
      </c>
      <c r="F75" s="9">
        <f t="shared" si="3"/>
        <v>0</v>
      </c>
      <c r="G75" s="9"/>
      <c r="H75" s="9"/>
      <c r="I75" s="9"/>
      <c r="J75" s="9"/>
      <c r="K75" s="9"/>
      <c r="L75" s="9"/>
      <c r="M75" s="35">
        <v>0</v>
      </c>
      <c r="N75" s="9">
        <v>449.99999999999994</v>
      </c>
      <c r="O75" s="9">
        <v>500</v>
      </c>
      <c r="P75" s="9">
        <v>500</v>
      </c>
      <c r="Q75" s="9">
        <v>500</v>
      </c>
      <c r="R75" s="9">
        <v>500</v>
      </c>
      <c r="S75" s="9">
        <v>500</v>
      </c>
      <c r="T75" s="10">
        <f t="shared" si="4"/>
        <v>2950</v>
      </c>
    </row>
    <row r="76" spans="1:20" hidden="1" x14ac:dyDescent="0.25">
      <c r="A76" s="6">
        <v>93</v>
      </c>
      <c r="B76" s="6">
        <v>72</v>
      </c>
      <c r="C76" s="36" t="s">
        <v>159</v>
      </c>
      <c r="D76" s="14" t="s">
        <v>146</v>
      </c>
      <c r="E76" s="14" t="s">
        <v>160</v>
      </c>
      <c r="F76" s="9">
        <f t="shared" si="3"/>
        <v>0</v>
      </c>
      <c r="G76" s="9"/>
      <c r="H76" s="9"/>
      <c r="I76" s="9"/>
      <c r="J76" s="9"/>
      <c r="K76" s="9"/>
      <c r="L76" s="9"/>
      <c r="M76" s="35">
        <v>256.25</v>
      </c>
      <c r="N76" s="9">
        <v>687.5</v>
      </c>
      <c r="O76" s="9">
        <v>693.75</v>
      </c>
      <c r="P76" s="9">
        <v>875</v>
      </c>
      <c r="Q76" s="9">
        <v>812.5</v>
      </c>
      <c r="R76" s="9">
        <v>693.75</v>
      </c>
      <c r="S76" s="9">
        <v>757.44047619047615</v>
      </c>
      <c r="T76" s="10">
        <f t="shared" si="4"/>
        <v>4776.1904761904761</v>
      </c>
    </row>
    <row r="77" spans="1:20" hidden="1" x14ac:dyDescent="0.25">
      <c r="A77" s="6">
        <v>94</v>
      </c>
      <c r="B77" s="6">
        <v>73</v>
      </c>
      <c r="C77" s="34" t="s">
        <v>161</v>
      </c>
      <c r="D77" s="19" t="s">
        <v>146</v>
      </c>
      <c r="E77" s="14" t="s">
        <v>162</v>
      </c>
      <c r="F77" s="9">
        <f t="shared" si="3"/>
        <v>0</v>
      </c>
      <c r="G77" s="9"/>
      <c r="H77" s="9"/>
      <c r="I77" s="9"/>
      <c r="J77" s="9"/>
      <c r="K77" s="9"/>
      <c r="L77" s="9"/>
      <c r="M77" s="35">
        <v>0</v>
      </c>
      <c r="N77" s="9">
        <v>437.5</v>
      </c>
      <c r="O77" s="9">
        <v>500</v>
      </c>
      <c r="P77" s="9">
        <v>562.5</v>
      </c>
      <c r="Q77" s="9">
        <v>494.56521739130437</v>
      </c>
      <c r="R77" s="9">
        <v>625</v>
      </c>
      <c r="S77" s="9">
        <v>437.5</v>
      </c>
      <c r="T77" s="10">
        <f t="shared" si="4"/>
        <v>3057.0652173913045</v>
      </c>
    </row>
    <row r="78" spans="1:20" hidden="1" x14ac:dyDescent="0.25">
      <c r="A78" s="6">
        <v>95</v>
      </c>
      <c r="B78" s="6">
        <v>74</v>
      </c>
      <c r="C78" s="34" t="s">
        <v>163</v>
      </c>
      <c r="D78" s="19" t="s">
        <v>146</v>
      </c>
      <c r="E78" s="14" t="s">
        <v>164</v>
      </c>
      <c r="F78" s="9">
        <f t="shared" si="3"/>
        <v>0</v>
      </c>
      <c r="G78" s="9"/>
      <c r="H78" s="9"/>
      <c r="I78" s="9"/>
      <c r="J78" s="9"/>
      <c r="K78" s="9"/>
      <c r="L78" s="9"/>
      <c r="M78" s="35">
        <v>0</v>
      </c>
      <c r="N78" s="9">
        <v>187.5</v>
      </c>
      <c r="O78" s="9">
        <v>250</v>
      </c>
      <c r="P78" s="9">
        <v>125</v>
      </c>
      <c r="Q78" s="9">
        <v>312.5</v>
      </c>
      <c r="R78" s="9">
        <v>375</v>
      </c>
      <c r="S78" s="9">
        <v>250</v>
      </c>
      <c r="T78" s="10">
        <f t="shared" si="4"/>
        <v>1500</v>
      </c>
    </row>
    <row r="79" spans="1:20" hidden="1" x14ac:dyDescent="0.25">
      <c r="A79" s="6">
        <v>96</v>
      </c>
      <c r="B79" s="6">
        <v>75</v>
      </c>
      <c r="C79" s="34" t="s">
        <v>161</v>
      </c>
      <c r="D79" s="14" t="s">
        <v>146</v>
      </c>
      <c r="E79" s="14" t="s">
        <v>165</v>
      </c>
      <c r="F79" s="9">
        <f t="shared" si="3"/>
        <v>0</v>
      </c>
      <c r="G79" s="9"/>
      <c r="H79" s="9"/>
      <c r="I79" s="9"/>
      <c r="J79" s="9"/>
      <c r="K79" s="9"/>
      <c r="L79" s="9"/>
      <c r="M79" s="35">
        <v>72.916666666666742</v>
      </c>
      <c r="N79" s="9">
        <v>500</v>
      </c>
      <c r="O79" s="9">
        <v>500</v>
      </c>
      <c r="P79" s="9">
        <v>500</v>
      </c>
      <c r="Q79" s="9">
        <v>562.5</v>
      </c>
      <c r="R79" s="9">
        <v>546.6269841269841</v>
      </c>
      <c r="S79" s="9">
        <v>562.5</v>
      </c>
      <c r="T79" s="10">
        <f t="shared" si="4"/>
        <v>3244.5436507936511</v>
      </c>
    </row>
    <row r="80" spans="1:20" hidden="1" x14ac:dyDescent="0.25">
      <c r="A80" s="6">
        <v>97</v>
      </c>
      <c r="B80" s="6">
        <v>76</v>
      </c>
      <c r="C80" s="34" t="s">
        <v>163</v>
      </c>
      <c r="D80" s="19" t="s">
        <v>146</v>
      </c>
      <c r="E80" s="14" t="s">
        <v>166</v>
      </c>
      <c r="F80" s="9">
        <f t="shared" si="3"/>
        <v>0</v>
      </c>
      <c r="G80" s="9"/>
      <c r="H80" s="9"/>
      <c r="I80" s="9"/>
      <c r="J80" s="9"/>
      <c r="K80" s="9"/>
      <c r="L80" s="9"/>
      <c r="M80" s="35">
        <v>62.5</v>
      </c>
      <c r="N80" s="9">
        <v>562.5</v>
      </c>
      <c r="O80" s="9">
        <v>500</v>
      </c>
      <c r="P80" s="9">
        <v>677.536231884058</v>
      </c>
      <c r="Q80" s="9">
        <v>625</v>
      </c>
      <c r="R80" s="9">
        <v>625</v>
      </c>
      <c r="S80" s="9">
        <v>1750</v>
      </c>
      <c r="T80" s="10">
        <f t="shared" si="4"/>
        <v>4802.536231884058</v>
      </c>
    </row>
    <row r="81" spans="1:20" hidden="1" x14ac:dyDescent="0.25">
      <c r="A81" s="6">
        <v>98</v>
      </c>
      <c r="B81" s="6">
        <v>77</v>
      </c>
      <c r="C81" s="37" t="s">
        <v>167</v>
      </c>
      <c r="D81" s="19" t="s">
        <v>146</v>
      </c>
      <c r="E81" s="14" t="s">
        <v>168</v>
      </c>
      <c r="F81" s="9">
        <f t="shared" si="3"/>
        <v>0</v>
      </c>
      <c r="G81" s="9"/>
      <c r="H81" s="9"/>
      <c r="I81" s="9"/>
      <c r="J81" s="9"/>
      <c r="K81" s="9"/>
      <c r="L81" s="9"/>
      <c r="M81" s="9">
        <v>0</v>
      </c>
      <c r="N81" s="9">
        <v>306.25</v>
      </c>
      <c r="O81" s="9">
        <v>393.75</v>
      </c>
      <c r="P81" s="9">
        <v>350</v>
      </c>
      <c r="Q81" s="9">
        <v>437.5</v>
      </c>
      <c r="R81" s="9">
        <v>493.75</v>
      </c>
      <c r="S81" s="9">
        <v>218.75</v>
      </c>
      <c r="T81" s="10">
        <f t="shared" si="4"/>
        <v>2200</v>
      </c>
    </row>
    <row r="82" spans="1:20" hidden="1" x14ac:dyDescent="0.25">
      <c r="A82" s="6">
        <v>99</v>
      </c>
      <c r="B82" s="6">
        <v>78</v>
      </c>
      <c r="C82" s="37" t="s">
        <v>167</v>
      </c>
      <c r="D82" s="19" t="s">
        <v>146</v>
      </c>
      <c r="E82" s="14" t="s">
        <v>169</v>
      </c>
      <c r="F82" s="9">
        <f t="shared" si="3"/>
        <v>0</v>
      </c>
      <c r="G82" s="9"/>
      <c r="H82" s="9"/>
      <c r="I82" s="9"/>
      <c r="J82" s="9"/>
      <c r="K82" s="9"/>
      <c r="L82" s="9"/>
      <c r="M82" s="9">
        <v>0</v>
      </c>
      <c r="N82" s="9">
        <v>393.75</v>
      </c>
      <c r="O82" s="9">
        <v>393.75</v>
      </c>
      <c r="P82" s="9">
        <v>306.25</v>
      </c>
      <c r="Q82" s="9">
        <v>437.5</v>
      </c>
      <c r="R82" s="9">
        <v>437.5</v>
      </c>
      <c r="S82" s="9">
        <v>350</v>
      </c>
      <c r="T82" s="10">
        <f t="shared" si="4"/>
        <v>2318.75</v>
      </c>
    </row>
    <row r="83" spans="1:20" hidden="1" x14ac:dyDescent="0.25">
      <c r="A83" s="6">
        <v>100</v>
      </c>
      <c r="B83" s="6">
        <v>79</v>
      </c>
      <c r="C83" s="37" t="s">
        <v>167</v>
      </c>
      <c r="D83" s="14" t="s">
        <v>146</v>
      </c>
      <c r="E83" s="14" t="s">
        <v>170</v>
      </c>
      <c r="F83" s="9">
        <f t="shared" si="3"/>
        <v>0</v>
      </c>
      <c r="G83" s="9"/>
      <c r="H83" s="9"/>
      <c r="I83" s="9"/>
      <c r="J83" s="9"/>
      <c r="K83" s="9"/>
      <c r="L83" s="9"/>
      <c r="M83" s="9">
        <v>0</v>
      </c>
      <c r="N83" s="9">
        <v>531.31479266347696</v>
      </c>
      <c r="O83" s="9">
        <v>131.25</v>
      </c>
      <c r="P83" s="9">
        <v>350</v>
      </c>
      <c r="Q83" s="9">
        <v>393.75</v>
      </c>
      <c r="R83" s="9">
        <v>437.5</v>
      </c>
      <c r="S83" s="9">
        <v>393.75</v>
      </c>
      <c r="T83" s="10">
        <f t="shared" si="4"/>
        <v>2237.564792663477</v>
      </c>
    </row>
    <row r="84" spans="1:20" hidden="1" x14ac:dyDescent="0.25">
      <c r="A84" s="6">
        <v>101</v>
      </c>
      <c r="B84" s="6">
        <v>80</v>
      </c>
      <c r="C84" s="37" t="s">
        <v>167</v>
      </c>
      <c r="D84" s="14" t="s">
        <v>146</v>
      </c>
      <c r="E84" s="14" t="s">
        <v>171</v>
      </c>
      <c r="F84" s="9">
        <f t="shared" si="3"/>
        <v>0</v>
      </c>
      <c r="G84" s="9"/>
      <c r="H84" s="9"/>
      <c r="I84" s="9"/>
      <c r="J84" s="9"/>
      <c r="K84" s="9"/>
      <c r="L84" s="9"/>
      <c r="M84" s="9">
        <v>0</v>
      </c>
      <c r="N84" s="9">
        <v>350</v>
      </c>
      <c r="O84" s="9">
        <v>437.5</v>
      </c>
      <c r="P84" s="9">
        <v>306.25</v>
      </c>
      <c r="Q84" s="9">
        <v>293.56884057971013</v>
      </c>
      <c r="R84" s="9">
        <v>437.5</v>
      </c>
      <c r="S84" s="9">
        <v>350</v>
      </c>
      <c r="T84" s="10">
        <f t="shared" si="4"/>
        <v>2174.81884057971</v>
      </c>
    </row>
    <row r="85" spans="1:20" s="25" customFormat="1" ht="12.75" hidden="1" x14ac:dyDescent="0.25">
      <c r="A85" s="21"/>
      <c r="B85" s="21"/>
      <c r="C85" s="22" t="s">
        <v>141</v>
      </c>
      <c r="D85" s="23"/>
      <c r="E85" s="23"/>
      <c r="F85" s="24">
        <f t="shared" ref="F85:S85" si="5">SUM(F67:F84)</f>
        <v>0</v>
      </c>
      <c r="G85" s="24">
        <f t="shared" si="5"/>
        <v>0</v>
      </c>
      <c r="H85" s="24">
        <f t="shared" si="5"/>
        <v>0</v>
      </c>
      <c r="I85" s="24">
        <f t="shared" si="5"/>
        <v>0</v>
      </c>
      <c r="J85" s="24">
        <f t="shared" si="5"/>
        <v>0</v>
      </c>
      <c r="K85" s="24">
        <f t="shared" si="5"/>
        <v>0</v>
      </c>
      <c r="L85" s="24">
        <f t="shared" si="5"/>
        <v>0</v>
      </c>
      <c r="M85" s="24">
        <f t="shared" si="5"/>
        <v>7729.2966666666662</v>
      </c>
      <c r="N85" s="24">
        <f t="shared" si="5"/>
        <v>13196.182292663478</v>
      </c>
      <c r="O85" s="24">
        <f t="shared" si="5"/>
        <v>12281.313636363637</v>
      </c>
      <c r="P85" s="24">
        <f t="shared" si="5"/>
        <v>15222.736231884059</v>
      </c>
      <c r="Q85" s="24">
        <f t="shared" si="5"/>
        <v>12502.904347826086</v>
      </c>
      <c r="R85" s="24">
        <f t="shared" si="5"/>
        <v>16665.463642167015</v>
      </c>
      <c r="S85" s="24">
        <f t="shared" si="5"/>
        <v>10897.460930735931</v>
      </c>
      <c r="T85" s="24">
        <f t="shared" si="4"/>
        <v>88495.357748306866</v>
      </c>
    </row>
    <row r="86" spans="1:20" s="29" customFormat="1" ht="22.5" x14ac:dyDescent="0.25">
      <c r="A86" s="26">
        <v>102</v>
      </c>
      <c r="B86" s="26"/>
      <c r="C86" s="7" t="s">
        <v>172</v>
      </c>
      <c r="D86" s="27"/>
      <c r="E86" s="27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>
        <v>0</v>
      </c>
      <c r="T86" s="28">
        <f t="shared" si="4"/>
        <v>0</v>
      </c>
    </row>
    <row r="87" spans="1:20" ht="22.5" hidden="1" x14ac:dyDescent="0.25">
      <c r="A87" s="6">
        <v>103</v>
      </c>
      <c r="B87" s="6">
        <v>81</v>
      </c>
      <c r="C87" s="33" t="s">
        <v>173</v>
      </c>
      <c r="D87" s="38" t="s">
        <v>83</v>
      </c>
      <c r="E87" s="38" t="s">
        <v>174</v>
      </c>
      <c r="F87" s="32">
        <f t="shared" ref="F87:F104" si="6">SUM(G87:L87)</f>
        <v>0</v>
      </c>
      <c r="G87" s="32"/>
      <c r="H87" s="32"/>
      <c r="I87" s="32"/>
      <c r="J87" s="32"/>
      <c r="K87" s="32"/>
      <c r="L87" s="32"/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1397.2178571428594</v>
      </c>
      <c r="T87" s="10">
        <f t="shared" si="4"/>
        <v>1397.2178571428594</v>
      </c>
    </row>
    <row r="88" spans="1:20" hidden="1" x14ac:dyDescent="0.25">
      <c r="A88" s="6">
        <v>104</v>
      </c>
      <c r="B88" s="6">
        <v>82</v>
      </c>
      <c r="C88" s="30" t="s">
        <v>175</v>
      </c>
      <c r="D88" s="19" t="s">
        <v>146</v>
      </c>
      <c r="E88" s="14" t="s">
        <v>176</v>
      </c>
      <c r="F88" s="9">
        <f t="shared" si="6"/>
        <v>0</v>
      </c>
      <c r="G88" s="9"/>
      <c r="H88" s="9"/>
      <c r="I88" s="9"/>
      <c r="J88" s="9"/>
      <c r="K88" s="9"/>
      <c r="L88" s="9"/>
      <c r="M88" s="9">
        <v>1348.6787414965986</v>
      </c>
      <c r="N88" s="9">
        <v>751.25</v>
      </c>
      <c r="O88" s="9">
        <v>1712.5</v>
      </c>
      <c r="P88" s="9">
        <v>3008.75</v>
      </c>
      <c r="Q88" s="9">
        <v>3035.63</v>
      </c>
      <c r="R88" s="9">
        <v>2116.0761904761903</v>
      </c>
      <c r="S88" s="9">
        <v>0</v>
      </c>
      <c r="T88" s="10">
        <f t="shared" si="4"/>
        <v>11972.884931972789</v>
      </c>
    </row>
    <row r="89" spans="1:20" hidden="1" x14ac:dyDescent="0.25">
      <c r="A89" s="6">
        <v>105</v>
      </c>
      <c r="B89" s="6">
        <v>83</v>
      </c>
      <c r="C89" s="30" t="s">
        <v>175</v>
      </c>
      <c r="D89" s="19" t="s">
        <v>146</v>
      </c>
      <c r="E89" s="14" t="s">
        <v>177</v>
      </c>
      <c r="F89" s="9">
        <f t="shared" si="6"/>
        <v>0</v>
      </c>
      <c r="G89" s="9"/>
      <c r="H89" s="9"/>
      <c r="I89" s="9"/>
      <c r="J89" s="9"/>
      <c r="K89" s="9"/>
      <c r="L89" s="9"/>
      <c r="M89" s="9">
        <v>1441.5298245614035</v>
      </c>
      <c r="N89" s="9">
        <v>0</v>
      </c>
      <c r="O89" s="9">
        <v>735.56767676767686</v>
      </c>
      <c r="P89" s="9">
        <v>0</v>
      </c>
      <c r="Q89" s="9">
        <v>0</v>
      </c>
      <c r="R89" s="9">
        <v>0</v>
      </c>
      <c r="S89" s="9">
        <v>15</v>
      </c>
      <c r="T89" s="10">
        <f t="shared" si="4"/>
        <v>2192.0975013290804</v>
      </c>
    </row>
    <row r="90" spans="1:20" hidden="1" x14ac:dyDescent="0.25">
      <c r="A90" s="6"/>
      <c r="B90" s="6">
        <v>84</v>
      </c>
      <c r="C90" s="33" t="s">
        <v>178</v>
      </c>
      <c r="D90" s="19"/>
      <c r="E90" s="14" t="s">
        <v>179</v>
      </c>
      <c r="F90" s="9">
        <f t="shared" si="6"/>
        <v>0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10">
        <f t="shared" si="4"/>
        <v>0</v>
      </c>
    </row>
    <row r="91" spans="1:20" ht="22.5" hidden="1" x14ac:dyDescent="0.25">
      <c r="A91" s="6">
        <v>106</v>
      </c>
      <c r="B91" s="6">
        <v>85</v>
      </c>
      <c r="C91" s="30" t="s">
        <v>180</v>
      </c>
      <c r="D91" s="39" t="s">
        <v>181</v>
      </c>
      <c r="E91" s="39" t="s">
        <v>182</v>
      </c>
      <c r="F91" s="32">
        <f t="shared" si="6"/>
        <v>0</v>
      </c>
      <c r="G91" s="32"/>
      <c r="H91" s="32"/>
      <c r="I91" s="32"/>
      <c r="J91" s="32"/>
      <c r="K91" s="32"/>
      <c r="L91" s="32"/>
      <c r="M91" s="9">
        <v>2312.5</v>
      </c>
      <c r="N91" s="9">
        <v>2760</v>
      </c>
      <c r="O91" s="9">
        <v>3485.1400000000003</v>
      </c>
      <c r="P91" s="9">
        <v>3395.95</v>
      </c>
      <c r="Q91" s="9">
        <v>2556.75</v>
      </c>
      <c r="R91" s="9">
        <v>3773.4319047619047</v>
      </c>
      <c r="S91" s="9">
        <v>1125.5</v>
      </c>
      <c r="T91" s="10">
        <f t="shared" si="4"/>
        <v>19409.271904761903</v>
      </c>
    </row>
    <row r="92" spans="1:20" hidden="1" x14ac:dyDescent="0.25">
      <c r="A92" s="6">
        <v>107</v>
      </c>
      <c r="B92" s="6">
        <v>86</v>
      </c>
      <c r="C92" s="30" t="s">
        <v>145</v>
      </c>
      <c r="D92" s="19" t="s">
        <v>181</v>
      </c>
      <c r="E92" s="14" t="s">
        <v>183</v>
      </c>
      <c r="F92" s="9">
        <f t="shared" si="6"/>
        <v>0</v>
      </c>
      <c r="G92" s="9"/>
      <c r="H92" s="9"/>
      <c r="I92" s="9"/>
      <c r="J92" s="9"/>
      <c r="K92" s="9"/>
      <c r="L92" s="9"/>
      <c r="M92" s="9">
        <v>328.58585535653378</v>
      </c>
      <c r="N92" s="9">
        <v>284.25</v>
      </c>
      <c r="O92" s="9">
        <v>847.91</v>
      </c>
      <c r="P92" s="9">
        <v>601.6</v>
      </c>
      <c r="Q92" s="9">
        <v>723.78608695652167</v>
      </c>
      <c r="R92" s="9">
        <v>20</v>
      </c>
      <c r="S92" s="9">
        <v>14</v>
      </c>
      <c r="T92" s="10">
        <f t="shared" si="4"/>
        <v>2820.1319423130553</v>
      </c>
    </row>
    <row r="93" spans="1:20" hidden="1" x14ac:dyDescent="0.25">
      <c r="A93" s="6">
        <v>108</v>
      </c>
      <c r="B93" s="6">
        <v>87</v>
      </c>
      <c r="C93" s="30" t="s">
        <v>145</v>
      </c>
      <c r="D93" s="19" t="s">
        <v>181</v>
      </c>
      <c r="E93" s="14" t="s">
        <v>184</v>
      </c>
      <c r="F93" s="9">
        <f t="shared" si="6"/>
        <v>0</v>
      </c>
      <c r="G93" s="9"/>
      <c r="H93" s="9"/>
      <c r="I93" s="9"/>
      <c r="J93" s="9"/>
      <c r="K93" s="9"/>
      <c r="L93" s="9"/>
      <c r="M93" s="9">
        <v>721.15</v>
      </c>
      <c r="N93" s="9">
        <v>1119.05</v>
      </c>
      <c r="O93" s="9">
        <v>523.29999999999995</v>
      </c>
      <c r="P93" s="9">
        <v>998.05</v>
      </c>
      <c r="Q93" s="9">
        <v>1193.2</v>
      </c>
      <c r="R93" s="9">
        <v>848.07380952380959</v>
      </c>
      <c r="S93" s="9">
        <v>14</v>
      </c>
      <c r="T93" s="10">
        <f t="shared" si="4"/>
        <v>5416.8238095238094</v>
      </c>
    </row>
    <row r="94" spans="1:20" hidden="1" x14ac:dyDescent="0.25">
      <c r="A94" s="6">
        <v>109</v>
      </c>
      <c r="B94" s="6">
        <v>88</v>
      </c>
      <c r="C94" s="40" t="s">
        <v>155</v>
      </c>
      <c r="D94" s="14" t="s">
        <v>146</v>
      </c>
      <c r="E94" s="14" t="s">
        <v>185</v>
      </c>
      <c r="F94" s="9">
        <f t="shared" si="6"/>
        <v>0</v>
      </c>
      <c r="G94" s="9"/>
      <c r="H94" s="9"/>
      <c r="I94" s="9"/>
      <c r="J94" s="9"/>
      <c r="K94" s="9"/>
      <c r="L94" s="9"/>
      <c r="M94" s="35">
        <v>125</v>
      </c>
      <c r="N94" s="9">
        <v>625</v>
      </c>
      <c r="O94" s="9">
        <v>625</v>
      </c>
      <c r="P94" s="9">
        <v>625</v>
      </c>
      <c r="Q94" s="9">
        <v>625</v>
      </c>
      <c r="R94" s="9">
        <v>625</v>
      </c>
      <c r="S94" s="9">
        <v>625</v>
      </c>
      <c r="T94" s="10">
        <f t="shared" si="4"/>
        <v>3875</v>
      </c>
    </row>
    <row r="95" spans="1:20" hidden="1" x14ac:dyDescent="0.25">
      <c r="A95" s="6">
        <v>110</v>
      </c>
      <c r="B95" s="6">
        <v>89</v>
      </c>
      <c r="C95" s="40" t="s">
        <v>186</v>
      </c>
      <c r="D95" s="14" t="s">
        <v>146</v>
      </c>
      <c r="E95" s="14" t="s">
        <v>187</v>
      </c>
      <c r="F95" s="9">
        <f t="shared" si="6"/>
        <v>0</v>
      </c>
      <c r="G95" s="9"/>
      <c r="H95" s="9"/>
      <c r="I95" s="9"/>
      <c r="J95" s="9"/>
      <c r="K95" s="9"/>
      <c r="L95" s="9"/>
      <c r="M95" s="35">
        <v>0</v>
      </c>
      <c r="N95" s="9">
        <v>499.99999999999994</v>
      </c>
      <c r="O95" s="9">
        <v>500</v>
      </c>
      <c r="P95" s="9">
        <v>500</v>
      </c>
      <c r="Q95" s="9">
        <v>500</v>
      </c>
      <c r="R95" s="9">
        <v>500</v>
      </c>
      <c r="S95" s="9">
        <v>500</v>
      </c>
      <c r="T95" s="10">
        <f t="shared" si="4"/>
        <v>3000</v>
      </c>
    </row>
    <row r="96" spans="1:20" hidden="1" x14ac:dyDescent="0.25">
      <c r="A96" s="6"/>
      <c r="B96" s="6">
        <v>90</v>
      </c>
      <c r="C96" s="40" t="s">
        <v>135</v>
      </c>
      <c r="D96" s="14"/>
      <c r="E96" s="14"/>
      <c r="F96" s="9">
        <f t="shared" si="6"/>
        <v>0</v>
      </c>
      <c r="G96" s="9"/>
      <c r="H96" s="9"/>
      <c r="I96" s="9"/>
      <c r="J96" s="9"/>
      <c r="K96" s="9"/>
      <c r="L96" s="9"/>
      <c r="M96" s="35"/>
      <c r="N96" s="9"/>
      <c r="O96" s="9"/>
      <c r="P96" s="9"/>
      <c r="Q96" s="9"/>
      <c r="R96" s="9"/>
      <c r="S96" s="9"/>
      <c r="T96" s="10">
        <f t="shared" si="4"/>
        <v>0</v>
      </c>
    </row>
    <row r="97" spans="1:20" hidden="1" x14ac:dyDescent="0.25">
      <c r="A97" s="6">
        <v>111</v>
      </c>
      <c r="B97" s="6">
        <v>91</v>
      </c>
      <c r="C97" s="34" t="s">
        <v>163</v>
      </c>
      <c r="D97" s="19" t="s">
        <v>146</v>
      </c>
      <c r="E97" s="14" t="s">
        <v>188</v>
      </c>
      <c r="F97" s="9">
        <f t="shared" si="6"/>
        <v>0</v>
      </c>
      <c r="G97" s="9"/>
      <c r="H97" s="9"/>
      <c r="I97" s="9"/>
      <c r="J97" s="9"/>
      <c r="K97" s="9"/>
      <c r="L97" s="9"/>
      <c r="M97" s="35">
        <v>62.5</v>
      </c>
      <c r="N97" s="9">
        <v>437.5</v>
      </c>
      <c r="O97" s="9">
        <v>375</v>
      </c>
      <c r="P97" s="9">
        <v>437.5</v>
      </c>
      <c r="Q97" s="9">
        <v>562.5</v>
      </c>
      <c r="R97" s="9">
        <v>687.5</v>
      </c>
      <c r="S97" s="9">
        <v>525.56818181818176</v>
      </c>
      <c r="T97" s="10">
        <f t="shared" si="4"/>
        <v>3088.068181818182</v>
      </c>
    </row>
    <row r="98" spans="1:20" hidden="1" x14ac:dyDescent="0.25">
      <c r="A98" s="6">
        <v>112</v>
      </c>
      <c r="B98" s="6">
        <v>92</v>
      </c>
      <c r="C98" s="34" t="s">
        <v>163</v>
      </c>
      <c r="D98" s="14" t="s">
        <v>146</v>
      </c>
      <c r="E98" s="14" t="s">
        <v>189</v>
      </c>
      <c r="F98" s="9">
        <f t="shared" si="6"/>
        <v>0</v>
      </c>
      <c r="G98" s="9"/>
      <c r="H98" s="9"/>
      <c r="I98" s="9"/>
      <c r="J98" s="9"/>
      <c r="K98" s="9"/>
      <c r="L98" s="9"/>
      <c r="M98" s="35">
        <v>0</v>
      </c>
      <c r="N98" s="9">
        <v>375</v>
      </c>
      <c r="O98" s="9">
        <v>312.5</v>
      </c>
      <c r="P98" s="9">
        <v>312.5</v>
      </c>
      <c r="Q98" s="9">
        <v>562.93133195307109</v>
      </c>
      <c r="R98" s="9">
        <v>0</v>
      </c>
      <c r="S98" s="9">
        <v>0</v>
      </c>
      <c r="T98" s="10">
        <f t="shared" si="4"/>
        <v>1562.9313319530711</v>
      </c>
    </row>
    <row r="99" spans="1:20" hidden="1" x14ac:dyDescent="0.25">
      <c r="A99" s="6">
        <v>113</v>
      </c>
      <c r="B99" s="6">
        <v>93</v>
      </c>
      <c r="C99" s="34" t="s">
        <v>163</v>
      </c>
      <c r="D99" s="14" t="s">
        <v>146</v>
      </c>
      <c r="E99" s="14" t="s">
        <v>190</v>
      </c>
      <c r="F99" s="9">
        <f t="shared" si="6"/>
        <v>0</v>
      </c>
      <c r="G99" s="9"/>
      <c r="H99" s="9"/>
      <c r="I99" s="9"/>
      <c r="J99" s="9"/>
      <c r="K99" s="9"/>
      <c r="L99" s="9"/>
      <c r="M99" s="35">
        <v>62.5</v>
      </c>
      <c r="N99" s="9">
        <v>562.5</v>
      </c>
      <c r="O99" s="9">
        <v>687.5</v>
      </c>
      <c r="P99" s="9">
        <v>625</v>
      </c>
      <c r="Q99" s="9">
        <v>687.5</v>
      </c>
      <c r="R99" s="9">
        <v>1011.9047619047618</v>
      </c>
      <c r="S99" s="9">
        <v>0</v>
      </c>
      <c r="T99" s="10">
        <f t="shared" si="4"/>
        <v>3636.9047619047619</v>
      </c>
    </row>
    <row r="100" spans="1:20" hidden="1" x14ac:dyDescent="0.25">
      <c r="A100" s="6">
        <v>114</v>
      </c>
      <c r="B100" s="6">
        <v>94</v>
      </c>
      <c r="C100" s="34" t="s">
        <v>163</v>
      </c>
      <c r="D100" s="14" t="s">
        <v>146</v>
      </c>
      <c r="E100" s="14" t="s">
        <v>191</v>
      </c>
      <c r="F100" s="9">
        <f t="shared" si="6"/>
        <v>0</v>
      </c>
      <c r="G100" s="9"/>
      <c r="H100" s="9"/>
      <c r="I100" s="9"/>
      <c r="J100" s="9"/>
      <c r="K100" s="9"/>
      <c r="L100" s="9"/>
      <c r="M100" s="35">
        <v>22.959183673469397</v>
      </c>
      <c r="N100" s="9">
        <v>500</v>
      </c>
      <c r="O100" s="9">
        <v>562.5</v>
      </c>
      <c r="P100" s="9">
        <v>500</v>
      </c>
      <c r="Q100" s="9">
        <v>500</v>
      </c>
      <c r="R100" s="9">
        <v>375</v>
      </c>
      <c r="S100" s="9">
        <v>437.5</v>
      </c>
      <c r="T100" s="10">
        <f t="shared" si="4"/>
        <v>2897.9591836734694</v>
      </c>
    </row>
    <row r="101" spans="1:20" hidden="1" x14ac:dyDescent="0.25">
      <c r="A101" s="6">
        <v>115</v>
      </c>
      <c r="B101" s="6">
        <v>95</v>
      </c>
      <c r="C101" s="41" t="s">
        <v>167</v>
      </c>
      <c r="D101" s="14" t="s">
        <v>146</v>
      </c>
      <c r="E101" s="14" t="s">
        <v>192</v>
      </c>
      <c r="F101" s="9">
        <f t="shared" si="6"/>
        <v>0</v>
      </c>
      <c r="G101" s="9"/>
      <c r="H101" s="9"/>
      <c r="I101" s="9"/>
      <c r="J101" s="9"/>
      <c r="K101" s="9"/>
      <c r="L101" s="9"/>
      <c r="M101" s="9">
        <v>0</v>
      </c>
      <c r="N101" s="9">
        <v>306.25</v>
      </c>
      <c r="O101" s="9">
        <v>437.5</v>
      </c>
      <c r="P101" s="9">
        <v>437.5</v>
      </c>
      <c r="Q101" s="9">
        <v>481.25</v>
      </c>
      <c r="R101" s="9">
        <v>743.75</v>
      </c>
      <c r="S101" s="9">
        <v>481.25</v>
      </c>
      <c r="T101" s="10">
        <f t="shared" si="4"/>
        <v>2887.5</v>
      </c>
    </row>
    <row r="102" spans="1:20" hidden="1" x14ac:dyDescent="0.25">
      <c r="A102" s="6">
        <v>116</v>
      </c>
      <c r="B102" s="6">
        <v>96</v>
      </c>
      <c r="C102" s="41" t="s">
        <v>167</v>
      </c>
      <c r="D102" s="42" t="s">
        <v>146</v>
      </c>
      <c r="E102" s="42" t="s">
        <v>193</v>
      </c>
      <c r="F102" s="43">
        <f t="shared" si="6"/>
        <v>0</v>
      </c>
      <c r="G102" s="43"/>
      <c r="H102" s="43"/>
      <c r="I102" s="43"/>
      <c r="J102" s="43"/>
      <c r="K102" s="43"/>
      <c r="L102" s="43"/>
      <c r="M102" s="9">
        <v>0</v>
      </c>
      <c r="N102" s="9">
        <v>306.25</v>
      </c>
      <c r="O102" s="9">
        <v>393.75</v>
      </c>
      <c r="P102" s="9">
        <v>590.5615942028985</v>
      </c>
      <c r="Q102" s="9">
        <v>43.75</v>
      </c>
      <c r="R102" s="9">
        <v>0</v>
      </c>
      <c r="S102" s="9">
        <v>0</v>
      </c>
      <c r="T102" s="10">
        <f t="shared" si="4"/>
        <v>1334.3115942028985</v>
      </c>
    </row>
    <row r="103" spans="1:20" hidden="1" x14ac:dyDescent="0.25">
      <c r="A103" s="6">
        <v>117</v>
      </c>
      <c r="B103" s="6">
        <v>97</v>
      </c>
      <c r="C103" s="41" t="s">
        <v>167</v>
      </c>
      <c r="D103" s="14" t="s">
        <v>146</v>
      </c>
      <c r="E103" s="14" t="s">
        <v>194</v>
      </c>
      <c r="F103" s="9">
        <f t="shared" si="6"/>
        <v>0</v>
      </c>
      <c r="G103" s="9"/>
      <c r="H103" s="9"/>
      <c r="I103" s="9"/>
      <c r="J103" s="9"/>
      <c r="K103" s="9"/>
      <c r="L103" s="9"/>
      <c r="M103" s="9">
        <v>0</v>
      </c>
      <c r="N103" s="9">
        <v>350</v>
      </c>
      <c r="O103" s="9">
        <v>626.02272727272725</v>
      </c>
      <c r="P103" s="9">
        <v>175</v>
      </c>
      <c r="Q103" s="9">
        <v>393.75</v>
      </c>
      <c r="R103" s="9">
        <v>437.5</v>
      </c>
      <c r="S103" s="9">
        <v>437.5</v>
      </c>
      <c r="T103" s="10">
        <f t="shared" si="4"/>
        <v>2419.772727272727</v>
      </c>
    </row>
    <row r="104" spans="1:20" hidden="1" x14ac:dyDescent="0.25">
      <c r="A104" s="6">
        <v>118</v>
      </c>
      <c r="B104" s="6">
        <v>98</v>
      </c>
      <c r="C104" s="41" t="s">
        <v>167</v>
      </c>
      <c r="D104" s="14" t="s">
        <v>146</v>
      </c>
      <c r="E104" s="14" t="s">
        <v>195</v>
      </c>
      <c r="F104" s="9">
        <f t="shared" si="6"/>
        <v>0</v>
      </c>
      <c r="G104" s="9"/>
      <c r="H104" s="9"/>
      <c r="I104" s="9"/>
      <c r="J104" s="9"/>
      <c r="K104" s="9"/>
      <c r="L104" s="9"/>
      <c r="M104" s="9">
        <v>0</v>
      </c>
      <c r="N104" s="9">
        <v>350</v>
      </c>
      <c r="O104" s="9">
        <v>350</v>
      </c>
      <c r="P104" s="9">
        <v>437.5</v>
      </c>
      <c r="Q104" s="9">
        <v>437.5</v>
      </c>
      <c r="R104" s="9">
        <v>175</v>
      </c>
      <c r="S104" s="9">
        <v>393.75</v>
      </c>
      <c r="T104" s="10">
        <f t="shared" si="4"/>
        <v>2143.75</v>
      </c>
    </row>
    <row r="105" spans="1:20" s="25" customFormat="1" ht="12.75" hidden="1" x14ac:dyDescent="0.25">
      <c r="A105" s="21"/>
      <c r="B105" s="21"/>
      <c r="C105" s="22" t="s">
        <v>141</v>
      </c>
      <c r="D105" s="23"/>
      <c r="E105" s="23"/>
      <c r="F105" s="24">
        <f t="shared" ref="F105:S105" si="7">SUM(F87:F104)</f>
        <v>0</v>
      </c>
      <c r="G105" s="24">
        <f t="shared" si="7"/>
        <v>0</v>
      </c>
      <c r="H105" s="24">
        <f t="shared" si="7"/>
        <v>0</v>
      </c>
      <c r="I105" s="24">
        <f t="shared" si="7"/>
        <v>0</v>
      </c>
      <c r="J105" s="24">
        <f t="shared" si="7"/>
        <v>0</v>
      </c>
      <c r="K105" s="24">
        <f t="shared" si="7"/>
        <v>0</v>
      </c>
      <c r="L105" s="24">
        <f t="shared" si="7"/>
        <v>0</v>
      </c>
      <c r="M105" s="24">
        <f t="shared" si="7"/>
        <v>6425.4036050880059</v>
      </c>
      <c r="N105" s="24">
        <f t="shared" si="7"/>
        <v>9227.0499999999993</v>
      </c>
      <c r="O105" s="24">
        <f t="shared" si="7"/>
        <v>12174.190404040404</v>
      </c>
      <c r="P105" s="24">
        <f t="shared" si="7"/>
        <v>12644.911594202898</v>
      </c>
      <c r="Q105" s="24">
        <f t="shared" si="7"/>
        <v>12303.547418909591</v>
      </c>
      <c r="R105" s="24">
        <f t="shared" si="7"/>
        <v>11313.236666666666</v>
      </c>
      <c r="S105" s="24">
        <f t="shared" si="7"/>
        <v>5966.2860389610414</v>
      </c>
      <c r="T105" s="24">
        <f t="shared" si="4"/>
        <v>70054.62572786861</v>
      </c>
    </row>
    <row r="106" spans="1:20" s="29" customFormat="1" ht="33.75" x14ac:dyDescent="0.25">
      <c r="A106" s="26">
        <v>119</v>
      </c>
      <c r="B106" s="26"/>
      <c r="C106" s="7" t="s">
        <v>196</v>
      </c>
      <c r="D106" s="27"/>
      <c r="E106" s="27"/>
      <c r="F106" s="28"/>
      <c r="G106" s="28"/>
      <c r="H106" s="28"/>
      <c r="I106" s="28"/>
      <c r="J106" s="28"/>
      <c r="K106" s="28"/>
      <c r="L106" s="28"/>
      <c r="M106" s="28"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8">
        <v>0</v>
      </c>
      <c r="T106" s="28">
        <f t="shared" si="4"/>
        <v>0</v>
      </c>
    </row>
    <row r="107" spans="1:20" ht="45" hidden="1" x14ac:dyDescent="0.25">
      <c r="A107" s="6">
        <v>120</v>
      </c>
      <c r="B107" s="6">
        <v>99</v>
      </c>
      <c r="C107" s="33" t="s">
        <v>197</v>
      </c>
      <c r="D107" s="38" t="s">
        <v>21</v>
      </c>
      <c r="E107" s="38" t="s">
        <v>198</v>
      </c>
      <c r="F107" s="10">
        <f t="shared" ref="F107:F149" si="8">SUM(G107:L107)</f>
        <v>0</v>
      </c>
      <c r="G107" s="10"/>
      <c r="H107" s="10"/>
      <c r="I107" s="10"/>
      <c r="J107" s="10"/>
      <c r="K107" s="10"/>
      <c r="L107" s="10"/>
      <c r="M107" s="9">
        <v>3215.25</v>
      </c>
      <c r="N107" s="9">
        <v>3311.25</v>
      </c>
      <c r="O107" s="9">
        <v>3312</v>
      </c>
      <c r="P107" s="9">
        <v>3503.75</v>
      </c>
      <c r="Q107" s="9">
        <v>3279.3478260869565</v>
      </c>
      <c r="R107" s="9">
        <v>3373.4865424430641</v>
      </c>
      <c r="S107" s="9">
        <v>1937.1428571428571</v>
      </c>
      <c r="T107" s="10">
        <f t="shared" si="4"/>
        <v>21932.227225672879</v>
      </c>
    </row>
    <row r="108" spans="1:20" hidden="1" x14ac:dyDescent="0.25">
      <c r="A108" s="6">
        <v>121</v>
      </c>
      <c r="B108" s="6">
        <v>100</v>
      </c>
      <c r="C108" s="33" t="s">
        <v>199</v>
      </c>
      <c r="D108" s="14" t="s">
        <v>181</v>
      </c>
      <c r="E108" s="14" t="s">
        <v>200</v>
      </c>
      <c r="F108" s="9">
        <f t="shared" si="8"/>
        <v>0</v>
      </c>
      <c r="G108" s="9"/>
      <c r="H108" s="9"/>
      <c r="I108" s="9"/>
      <c r="J108" s="9"/>
      <c r="K108" s="9"/>
      <c r="L108" s="9"/>
      <c r="M108" s="9">
        <v>2767.6520833333334</v>
      </c>
      <c r="N108" s="9">
        <v>2795</v>
      </c>
      <c r="O108" s="9">
        <v>2963.75</v>
      </c>
      <c r="P108" s="9">
        <v>2910</v>
      </c>
      <c r="Q108" s="9">
        <v>2845</v>
      </c>
      <c r="R108" s="9">
        <v>2772.5</v>
      </c>
      <c r="S108" s="9">
        <v>2805.2077922077924</v>
      </c>
      <c r="T108" s="10">
        <f t="shared" si="4"/>
        <v>19859.109875541126</v>
      </c>
    </row>
    <row r="109" spans="1:20" ht="33.75" hidden="1" x14ac:dyDescent="0.25">
      <c r="A109" s="6">
        <v>126</v>
      </c>
      <c r="B109" s="6">
        <v>101</v>
      </c>
      <c r="C109" s="44" t="s">
        <v>201</v>
      </c>
      <c r="D109" s="8" t="s">
        <v>181</v>
      </c>
      <c r="E109" s="8" t="s">
        <v>202</v>
      </c>
      <c r="F109" s="9">
        <f t="shared" si="8"/>
        <v>0</v>
      </c>
      <c r="G109" s="9"/>
      <c r="H109" s="9"/>
      <c r="I109" s="9"/>
      <c r="J109" s="9"/>
      <c r="K109" s="9"/>
      <c r="L109" s="9"/>
      <c r="M109" s="35">
        <v>0</v>
      </c>
      <c r="N109" s="9">
        <v>1075</v>
      </c>
      <c r="O109" s="9">
        <v>1078.3719345351687</v>
      </c>
      <c r="P109" s="9">
        <v>1287.5</v>
      </c>
      <c r="Q109" s="9">
        <v>1254.9611546764613</v>
      </c>
      <c r="R109" s="9">
        <v>1766.468242343411</v>
      </c>
      <c r="S109" s="9">
        <v>1716.1599138599818</v>
      </c>
      <c r="T109" s="10">
        <f t="shared" si="4"/>
        <v>8178.4612454150229</v>
      </c>
    </row>
    <row r="110" spans="1:20" hidden="1" x14ac:dyDescent="0.25">
      <c r="A110" s="6">
        <v>127</v>
      </c>
      <c r="B110" s="6">
        <v>102</v>
      </c>
      <c r="C110" s="40" t="s">
        <v>203</v>
      </c>
      <c r="D110" s="14" t="s">
        <v>204</v>
      </c>
      <c r="E110" s="14" t="s">
        <v>205</v>
      </c>
      <c r="F110" s="9">
        <f t="shared" si="8"/>
        <v>0</v>
      </c>
      <c r="G110" s="9"/>
      <c r="H110" s="9"/>
      <c r="I110" s="9"/>
      <c r="J110" s="9"/>
      <c r="K110" s="9"/>
      <c r="L110" s="9"/>
      <c r="M110" s="35">
        <v>240.63</v>
      </c>
      <c r="N110" s="9">
        <v>718.75</v>
      </c>
      <c r="O110" s="9">
        <v>718.75</v>
      </c>
      <c r="P110" s="9">
        <v>587.5</v>
      </c>
      <c r="Q110" s="9">
        <v>606.25</v>
      </c>
      <c r="R110" s="9">
        <v>565.47619047619048</v>
      </c>
      <c r="S110" s="9">
        <v>631.25</v>
      </c>
      <c r="T110" s="10">
        <f t="shared" si="4"/>
        <v>4068.6061904761905</v>
      </c>
    </row>
    <row r="111" spans="1:20" hidden="1" x14ac:dyDescent="0.25">
      <c r="A111" s="6">
        <v>128</v>
      </c>
      <c r="B111" s="6">
        <v>103</v>
      </c>
      <c r="C111" s="40" t="s">
        <v>206</v>
      </c>
      <c r="D111" s="14" t="s">
        <v>181</v>
      </c>
      <c r="E111" s="14" t="s">
        <v>207</v>
      </c>
      <c r="F111" s="9">
        <f t="shared" si="8"/>
        <v>0</v>
      </c>
      <c r="G111" s="9"/>
      <c r="H111" s="9"/>
      <c r="I111" s="9"/>
      <c r="J111" s="9"/>
      <c r="K111" s="9"/>
      <c r="L111" s="9"/>
      <c r="M111" s="35">
        <v>346.66666666666663</v>
      </c>
      <c r="N111" s="9">
        <v>800</v>
      </c>
      <c r="O111" s="9">
        <v>850</v>
      </c>
      <c r="P111" s="9">
        <v>825</v>
      </c>
      <c r="Q111" s="9">
        <v>904.3478260869565</v>
      </c>
      <c r="R111" s="9">
        <v>775</v>
      </c>
      <c r="S111" s="9">
        <v>900</v>
      </c>
      <c r="T111" s="10">
        <f t="shared" si="4"/>
        <v>5401.014492753623</v>
      </c>
    </row>
    <row r="112" spans="1:20" hidden="1" x14ac:dyDescent="0.25">
      <c r="A112" s="6">
        <v>129</v>
      </c>
      <c r="B112" s="6">
        <v>104</v>
      </c>
      <c r="C112" s="40" t="s">
        <v>206</v>
      </c>
      <c r="D112" s="14" t="s">
        <v>181</v>
      </c>
      <c r="E112" s="14" t="s">
        <v>208</v>
      </c>
      <c r="F112" s="9">
        <f t="shared" si="8"/>
        <v>0</v>
      </c>
      <c r="G112" s="9"/>
      <c r="H112" s="9"/>
      <c r="I112" s="9"/>
      <c r="J112" s="9"/>
      <c r="K112" s="9"/>
      <c r="L112" s="9"/>
      <c r="M112" s="35">
        <v>350</v>
      </c>
      <c r="N112" s="9">
        <v>825</v>
      </c>
      <c r="O112" s="9">
        <v>825</v>
      </c>
      <c r="P112" s="9">
        <v>850</v>
      </c>
      <c r="Q112" s="9">
        <v>850</v>
      </c>
      <c r="R112" s="9">
        <v>800</v>
      </c>
      <c r="S112" s="9">
        <v>750</v>
      </c>
      <c r="T112" s="10">
        <f t="shared" si="4"/>
        <v>5250</v>
      </c>
    </row>
    <row r="113" spans="1:20" hidden="1" x14ac:dyDescent="0.25">
      <c r="A113" s="6">
        <v>130</v>
      </c>
      <c r="B113" s="6">
        <v>105</v>
      </c>
      <c r="C113" s="40" t="s">
        <v>206</v>
      </c>
      <c r="D113" s="14" t="s">
        <v>181</v>
      </c>
      <c r="E113" s="14" t="s">
        <v>209</v>
      </c>
      <c r="F113" s="9">
        <f t="shared" si="8"/>
        <v>0</v>
      </c>
      <c r="G113" s="9"/>
      <c r="H113" s="9"/>
      <c r="I113" s="9"/>
      <c r="J113" s="9"/>
      <c r="K113" s="9"/>
      <c r="L113" s="9"/>
      <c r="M113" s="35">
        <v>325</v>
      </c>
      <c r="N113" s="9">
        <v>800</v>
      </c>
      <c r="O113" s="9">
        <v>825</v>
      </c>
      <c r="P113" s="9">
        <v>800</v>
      </c>
      <c r="Q113" s="9">
        <v>825</v>
      </c>
      <c r="R113" s="9">
        <v>850</v>
      </c>
      <c r="S113" s="9">
        <v>850</v>
      </c>
      <c r="T113" s="10">
        <f t="shared" si="4"/>
        <v>5275</v>
      </c>
    </row>
    <row r="114" spans="1:20" hidden="1" x14ac:dyDescent="0.25">
      <c r="A114" s="6">
        <v>137</v>
      </c>
      <c r="B114" s="6">
        <v>106</v>
      </c>
      <c r="C114" s="40" t="s">
        <v>210</v>
      </c>
      <c r="D114" s="14" t="s">
        <v>181</v>
      </c>
      <c r="E114" s="14" t="s">
        <v>211</v>
      </c>
      <c r="F114" s="9">
        <f t="shared" si="8"/>
        <v>0</v>
      </c>
      <c r="G114" s="9"/>
      <c r="H114" s="9"/>
      <c r="I114" s="9"/>
      <c r="J114" s="9"/>
      <c r="K114" s="9"/>
      <c r="L114" s="9"/>
      <c r="M114" s="35">
        <v>712.52</v>
      </c>
      <c r="N114" s="9">
        <v>1225.01</v>
      </c>
      <c r="O114" s="9">
        <v>1185.4783333333335</v>
      </c>
      <c r="P114" s="9">
        <v>1152.0999999999999</v>
      </c>
      <c r="Q114" s="9">
        <v>1206.27</v>
      </c>
      <c r="R114" s="9">
        <v>1351.2234656084656</v>
      </c>
      <c r="S114" s="9">
        <v>1225.01</v>
      </c>
      <c r="T114" s="10">
        <f t="shared" si="4"/>
        <v>8057.6117989417999</v>
      </c>
    </row>
    <row r="115" spans="1:20" hidden="1" x14ac:dyDescent="0.25">
      <c r="A115" s="6">
        <v>138</v>
      </c>
      <c r="B115" s="6">
        <v>107</v>
      </c>
      <c r="C115" s="40" t="s">
        <v>210</v>
      </c>
      <c r="D115" s="14" t="s">
        <v>181</v>
      </c>
      <c r="E115" s="14" t="s">
        <v>212</v>
      </c>
      <c r="F115" s="9">
        <f t="shared" si="8"/>
        <v>0</v>
      </c>
      <c r="G115" s="9"/>
      <c r="H115" s="9"/>
      <c r="I115" s="9"/>
      <c r="J115" s="9"/>
      <c r="K115" s="9"/>
      <c r="L115" s="9"/>
      <c r="M115" s="35">
        <v>125</v>
      </c>
      <c r="N115" s="9">
        <v>625</v>
      </c>
      <c r="O115" s="9">
        <v>625</v>
      </c>
      <c r="P115" s="9">
        <v>625</v>
      </c>
      <c r="Q115" s="9">
        <v>682.06521739130437</v>
      </c>
      <c r="R115" s="9">
        <v>791.66666666666663</v>
      </c>
      <c r="S115" s="9">
        <v>654.45605119518166</v>
      </c>
      <c r="T115" s="10">
        <f t="shared" si="4"/>
        <v>4128.1879352531523</v>
      </c>
    </row>
    <row r="116" spans="1:20" hidden="1" x14ac:dyDescent="0.25">
      <c r="A116" s="6">
        <v>139</v>
      </c>
      <c r="B116" s="6">
        <v>108</v>
      </c>
      <c r="C116" s="40" t="s">
        <v>210</v>
      </c>
      <c r="D116" s="8" t="s">
        <v>181</v>
      </c>
      <c r="E116" s="8" t="s">
        <v>213</v>
      </c>
      <c r="F116" s="9">
        <f t="shared" si="8"/>
        <v>0</v>
      </c>
      <c r="G116" s="9"/>
      <c r="H116" s="9"/>
      <c r="I116" s="9"/>
      <c r="J116" s="9"/>
      <c r="K116" s="9"/>
      <c r="L116" s="9"/>
      <c r="M116" s="35">
        <v>266.67000000000007</v>
      </c>
      <c r="N116" s="9">
        <v>820.84</v>
      </c>
      <c r="O116" s="9">
        <v>875.01</v>
      </c>
      <c r="P116" s="9">
        <v>875.01</v>
      </c>
      <c r="Q116" s="9">
        <v>1125.02</v>
      </c>
      <c r="R116" s="9">
        <v>975.21825396825398</v>
      </c>
      <c r="S116" s="9">
        <v>1112.53</v>
      </c>
      <c r="T116" s="10">
        <f t="shared" si="4"/>
        <v>6050.2982539682544</v>
      </c>
    </row>
    <row r="117" spans="1:20" hidden="1" x14ac:dyDescent="0.25">
      <c r="A117" s="6">
        <v>140</v>
      </c>
      <c r="B117" s="6">
        <v>109</v>
      </c>
      <c r="C117" s="40" t="s">
        <v>210</v>
      </c>
      <c r="D117" s="8" t="s">
        <v>181</v>
      </c>
      <c r="E117" s="8" t="s">
        <v>214</v>
      </c>
      <c r="F117" s="9">
        <f t="shared" si="8"/>
        <v>0</v>
      </c>
      <c r="G117" s="9"/>
      <c r="H117" s="9"/>
      <c r="I117" s="9"/>
      <c r="J117" s="9"/>
      <c r="K117" s="9"/>
      <c r="L117" s="9"/>
      <c r="M117" s="35">
        <v>643.46302424414216</v>
      </c>
      <c r="N117" s="9">
        <v>962.51</v>
      </c>
      <c r="O117" s="9">
        <v>1016.6800000000001</v>
      </c>
      <c r="P117" s="9">
        <v>1137.4177018565485</v>
      </c>
      <c r="Q117" s="9">
        <v>908.34</v>
      </c>
      <c r="R117" s="9">
        <v>975</v>
      </c>
      <c r="S117" s="9">
        <v>941.67000000000007</v>
      </c>
      <c r="T117" s="10">
        <f t="shared" si="4"/>
        <v>6585.0807261006921</v>
      </c>
    </row>
    <row r="118" spans="1:20" hidden="1" x14ac:dyDescent="0.25">
      <c r="A118" s="6">
        <v>141</v>
      </c>
      <c r="B118" s="6">
        <v>110</v>
      </c>
      <c r="C118" s="41" t="s">
        <v>215</v>
      </c>
      <c r="D118" s="14" t="s">
        <v>181</v>
      </c>
      <c r="E118" s="14" t="s">
        <v>216</v>
      </c>
      <c r="F118" s="9">
        <f t="shared" si="8"/>
        <v>0</v>
      </c>
      <c r="G118" s="9"/>
      <c r="H118" s="9"/>
      <c r="I118" s="9"/>
      <c r="J118" s="9"/>
      <c r="K118" s="9"/>
      <c r="L118" s="9"/>
      <c r="M118" s="9">
        <v>0</v>
      </c>
      <c r="N118" s="9">
        <v>0</v>
      </c>
      <c r="O118" s="9">
        <v>87.5</v>
      </c>
      <c r="P118" s="9">
        <v>631.25</v>
      </c>
      <c r="Q118" s="9">
        <v>718.75</v>
      </c>
      <c r="R118" s="9">
        <v>762.5</v>
      </c>
      <c r="S118" s="9">
        <v>718.75</v>
      </c>
      <c r="T118" s="10">
        <f t="shared" si="4"/>
        <v>2918.75</v>
      </c>
    </row>
    <row r="119" spans="1:20" hidden="1" x14ac:dyDescent="0.25">
      <c r="A119" s="6">
        <v>131</v>
      </c>
      <c r="B119" s="6">
        <v>111</v>
      </c>
      <c r="C119" s="40" t="s">
        <v>217</v>
      </c>
      <c r="D119" s="14" t="s">
        <v>181</v>
      </c>
      <c r="E119" s="14" t="s">
        <v>218</v>
      </c>
      <c r="F119" s="9">
        <f t="shared" si="8"/>
        <v>0</v>
      </c>
      <c r="G119" s="9"/>
      <c r="H119" s="9"/>
      <c r="I119" s="9"/>
      <c r="J119" s="9"/>
      <c r="K119" s="9"/>
      <c r="L119" s="9"/>
      <c r="M119" s="35">
        <v>200</v>
      </c>
      <c r="N119" s="9">
        <v>612.5</v>
      </c>
      <c r="O119" s="9">
        <v>612.5</v>
      </c>
      <c r="P119" s="9">
        <v>525</v>
      </c>
      <c r="Q119" s="9">
        <v>550.91246376811591</v>
      </c>
      <c r="R119" s="9">
        <v>537.60138486312394</v>
      </c>
      <c r="S119" s="9">
        <v>700</v>
      </c>
      <c r="T119" s="10">
        <f t="shared" si="4"/>
        <v>3738.5138486312399</v>
      </c>
    </row>
    <row r="120" spans="1:20" hidden="1" x14ac:dyDescent="0.25">
      <c r="A120" s="6">
        <v>132</v>
      </c>
      <c r="B120" s="6">
        <v>112</v>
      </c>
      <c r="C120" s="40" t="s">
        <v>217</v>
      </c>
      <c r="D120" s="14" t="s">
        <v>181</v>
      </c>
      <c r="E120" s="14" t="s">
        <v>219</v>
      </c>
      <c r="F120" s="9">
        <f t="shared" si="8"/>
        <v>0</v>
      </c>
      <c r="G120" s="9"/>
      <c r="H120" s="9"/>
      <c r="I120" s="9"/>
      <c r="J120" s="9"/>
      <c r="K120" s="9"/>
      <c r="L120" s="9"/>
      <c r="M120" s="35">
        <v>375</v>
      </c>
      <c r="N120" s="9">
        <v>612.5</v>
      </c>
      <c r="O120" s="9">
        <v>875</v>
      </c>
      <c r="P120" s="9">
        <v>0</v>
      </c>
      <c r="Q120" s="9">
        <v>641.69000000000005</v>
      </c>
      <c r="R120" s="9">
        <v>962.5</v>
      </c>
      <c r="S120" s="9">
        <v>1225</v>
      </c>
      <c r="T120" s="10">
        <f t="shared" si="4"/>
        <v>4691.6900000000005</v>
      </c>
    </row>
    <row r="121" spans="1:20" hidden="1" x14ac:dyDescent="0.25">
      <c r="A121" s="6">
        <v>133</v>
      </c>
      <c r="B121" s="6">
        <v>113</v>
      </c>
      <c r="C121" s="40" t="s">
        <v>220</v>
      </c>
      <c r="D121" s="14" t="s">
        <v>181</v>
      </c>
      <c r="E121" s="14" t="s">
        <v>221</v>
      </c>
      <c r="F121" s="9">
        <f t="shared" si="8"/>
        <v>0</v>
      </c>
      <c r="G121" s="9"/>
      <c r="H121" s="9"/>
      <c r="I121" s="9"/>
      <c r="J121" s="9"/>
      <c r="K121" s="9"/>
      <c r="L121" s="9"/>
      <c r="M121" s="35">
        <v>375</v>
      </c>
      <c r="N121" s="9">
        <v>700</v>
      </c>
      <c r="O121" s="9">
        <v>791.47727272727275</v>
      </c>
      <c r="P121" s="9">
        <v>998.07929841897248</v>
      </c>
      <c r="Q121" s="9">
        <v>87.5</v>
      </c>
      <c r="R121" s="9">
        <v>962.5</v>
      </c>
      <c r="S121" s="9">
        <v>0</v>
      </c>
      <c r="T121" s="10">
        <f t="shared" si="4"/>
        <v>3914.556571146245</v>
      </c>
    </row>
    <row r="122" spans="1:20" hidden="1" x14ac:dyDescent="0.25">
      <c r="A122" s="6">
        <v>134</v>
      </c>
      <c r="B122" s="6">
        <v>114</v>
      </c>
      <c r="C122" s="40" t="s">
        <v>220</v>
      </c>
      <c r="D122" s="8" t="s">
        <v>181</v>
      </c>
      <c r="E122" s="14" t="s">
        <v>222</v>
      </c>
      <c r="F122" s="9">
        <f t="shared" si="8"/>
        <v>0</v>
      </c>
      <c r="G122" s="9"/>
      <c r="H122" s="9"/>
      <c r="I122" s="9"/>
      <c r="J122" s="9"/>
      <c r="K122" s="9"/>
      <c r="L122" s="9"/>
      <c r="M122" s="35">
        <v>200</v>
      </c>
      <c r="N122" s="9">
        <v>612.5</v>
      </c>
      <c r="O122" s="9">
        <v>437.5</v>
      </c>
      <c r="P122" s="9">
        <v>612.5</v>
      </c>
      <c r="Q122" s="9">
        <v>445.85</v>
      </c>
      <c r="R122" s="9">
        <v>612.5</v>
      </c>
      <c r="S122" s="9">
        <v>579.55162337662341</v>
      </c>
      <c r="T122" s="10">
        <f t="shared" si="4"/>
        <v>3500.4016233766233</v>
      </c>
    </row>
    <row r="123" spans="1:20" hidden="1" x14ac:dyDescent="0.25">
      <c r="A123" s="6">
        <v>135</v>
      </c>
      <c r="B123" s="6">
        <v>115</v>
      </c>
      <c r="C123" s="40" t="s">
        <v>217</v>
      </c>
      <c r="D123" s="8" t="s">
        <v>181</v>
      </c>
      <c r="E123" s="14" t="s">
        <v>223</v>
      </c>
      <c r="F123" s="9">
        <f t="shared" si="8"/>
        <v>0</v>
      </c>
      <c r="G123" s="9"/>
      <c r="H123" s="9"/>
      <c r="I123" s="9"/>
      <c r="J123" s="9"/>
      <c r="K123" s="9"/>
      <c r="L123" s="9"/>
      <c r="M123" s="35">
        <v>462.5</v>
      </c>
      <c r="N123" s="9">
        <v>612.5</v>
      </c>
      <c r="O123" s="9">
        <v>859.09090909090912</v>
      </c>
      <c r="P123" s="9">
        <v>787.5</v>
      </c>
      <c r="Q123" s="9">
        <v>554.19000000000005</v>
      </c>
      <c r="R123" s="9">
        <v>1119.1963636363637</v>
      </c>
      <c r="S123" s="9">
        <v>643.74025974025972</v>
      </c>
      <c r="T123" s="10">
        <f t="shared" si="4"/>
        <v>5038.7175324675327</v>
      </c>
    </row>
    <row r="124" spans="1:20" hidden="1" x14ac:dyDescent="0.25">
      <c r="A124" s="6">
        <v>136</v>
      </c>
      <c r="B124" s="6">
        <v>116</v>
      </c>
      <c r="C124" s="40" t="s">
        <v>217</v>
      </c>
      <c r="D124" s="14" t="s">
        <v>181</v>
      </c>
      <c r="E124" s="14" t="s">
        <v>224</v>
      </c>
      <c r="F124" s="9">
        <f t="shared" si="8"/>
        <v>0</v>
      </c>
      <c r="G124" s="9"/>
      <c r="H124" s="9"/>
      <c r="I124" s="9"/>
      <c r="J124" s="9"/>
      <c r="K124" s="9"/>
      <c r="L124" s="9"/>
      <c r="M124" s="35">
        <v>0</v>
      </c>
      <c r="N124" s="9">
        <v>200</v>
      </c>
      <c r="O124" s="9">
        <v>612.5</v>
      </c>
      <c r="P124" s="9">
        <v>787.5</v>
      </c>
      <c r="Q124" s="9">
        <v>554.19000000000005</v>
      </c>
      <c r="R124" s="9">
        <v>787.5</v>
      </c>
      <c r="S124" s="9">
        <v>612.5</v>
      </c>
      <c r="T124" s="10">
        <f t="shared" si="4"/>
        <v>3554.19</v>
      </c>
    </row>
    <row r="125" spans="1:20" hidden="1" x14ac:dyDescent="0.25">
      <c r="A125" s="6">
        <v>142</v>
      </c>
      <c r="B125" s="6">
        <v>117</v>
      </c>
      <c r="C125" s="41" t="s">
        <v>225</v>
      </c>
      <c r="D125" s="14" t="s">
        <v>181</v>
      </c>
      <c r="E125" s="14" t="s">
        <v>226</v>
      </c>
      <c r="F125" s="9">
        <f t="shared" si="8"/>
        <v>0</v>
      </c>
      <c r="G125" s="9"/>
      <c r="H125" s="9"/>
      <c r="I125" s="9"/>
      <c r="J125" s="9"/>
      <c r="K125" s="9"/>
      <c r="L125" s="9"/>
      <c r="M125" s="90">
        <v>121.25</v>
      </c>
      <c r="N125" s="9">
        <v>481.25</v>
      </c>
      <c r="O125" s="9">
        <v>481.25</v>
      </c>
      <c r="P125" s="9">
        <v>393.75</v>
      </c>
      <c r="Q125" s="9">
        <v>525</v>
      </c>
      <c r="R125" s="9">
        <v>568.75</v>
      </c>
      <c r="S125" s="9">
        <v>505.55555555555554</v>
      </c>
      <c r="T125" s="10">
        <f t="shared" si="4"/>
        <v>3076.8055555555557</v>
      </c>
    </row>
    <row r="126" spans="1:20" hidden="1" x14ac:dyDescent="0.25">
      <c r="A126" s="6">
        <v>143</v>
      </c>
      <c r="B126" s="6">
        <v>118</v>
      </c>
      <c r="C126" s="41" t="s">
        <v>225</v>
      </c>
      <c r="D126" s="14" t="s">
        <v>181</v>
      </c>
      <c r="E126" s="14" t="s">
        <v>227</v>
      </c>
      <c r="F126" s="9">
        <f t="shared" si="8"/>
        <v>0</v>
      </c>
      <c r="G126" s="9"/>
      <c r="H126" s="9"/>
      <c r="I126" s="9"/>
      <c r="J126" s="9"/>
      <c r="K126" s="9"/>
      <c r="L126" s="9"/>
      <c r="M126" s="90">
        <v>16.25</v>
      </c>
      <c r="N126" s="9">
        <v>393.75</v>
      </c>
      <c r="O126" s="9">
        <v>393.75</v>
      </c>
      <c r="P126" s="9">
        <v>492.07336956521738</v>
      </c>
      <c r="Q126" s="9">
        <v>131.25</v>
      </c>
      <c r="R126" s="9">
        <v>525</v>
      </c>
      <c r="S126" s="9">
        <v>700</v>
      </c>
      <c r="T126" s="10">
        <f t="shared" si="4"/>
        <v>2652.0733695652175</v>
      </c>
    </row>
    <row r="127" spans="1:20" hidden="1" x14ac:dyDescent="0.25">
      <c r="A127" s="6">
        <v>144</v>
      </c>
      <c r="B127" s="6">
        <v>119</v>
      </c>
      <c r="C127" s="41" t="s">
        <v>228</v>
      </c>
      <c r="D127" s="14" t="s">
        <v>181</v>
      </c>
      <c r="E127" s="14" t="s">
        <v>229</v>
      </c>
      <c r="F127" s="9">
        <f t="shared" si="8"/>
        <v>0</v>
      </c>
      <c r="G127" s="9"/>
      <c r="H127" s="9"/>
      <c r="I127" s="9"/>
      <c r="J127" s="9"/>
      <c r="K127" s="9"/>
      <c r="L127" s="9"/>
      <c r="M127" s="90">
        <v>156.25</v>
      </c>
      <c r="N127" s="9">
        <v>481.25</v>
      </c>
      <c r="O127" s="9">
        <v>481.25</v>
      </c>
      <c r="P127" s="9">
        <v>481.25</v>
      </c>
      <c r="Q127" s="9">
        <v>612.5</v>
      </c>
      <c r="R127" s="9">
        <v>575</v>
      </c>
      <c r="S127" s="9">
        <v>481.25</v>
      </c>
      <c r="T127" s="10">
        <f t="shared" si="4"/>
        <v>3268.75</v>
      </c>
    </row>
    <row r="128" spans="1:20" hidden="1" x14ac:dyDescent="0.25">
      <c r="A128" s="6">
        <v>145</v>
      </c>
      <c r="B128" s="6">
        <v>120</v>
      </c>
      <c r="C128" s="33" t="s">
        <v>230</v>
      </c>
      <c r="D128" s="14" t="s">
        <v>181</v>
      </c>
      <c r="E128" s="14" t="s">
        <v>231</v>
      </c>
      <c r="F128" s="9">
        <f t="shared" si="8"/>
        <v>0</v>
      </c>
      <c r="G128" s="9"/>
      <c r="H128" s="9"/>
      <c r="I128" s="9"/>
      <c r="J128" s="9"/>
      <c r="K128" s="9"/>
      <c r="L128" s="9"/>
      <c r="M128" s="9">
        <v>2336.7346938775509</v>
      </c>
      <c r="N128" s="9">
        <v>2500</v>
      </c>
      <c r="O128" s="9">
        <v>2500</v>
      </c>
      <c r="P128" s="9">
        <v>2500</v>
      </c>
      <c r="Q128" s="9">
        <v>3500</v>
      </c>
      <c r="R128" s="9">
        <v>2500</v>
      </c>
      <c r="S128" s="9">
        <f>2658.73015873016+713.080000000002</f>
        <v>3371.8101587301617</v>
      </c>
      <c r="T128" s="10">
        <f t="shared" si="4"/>
        <v>19208.544852607713</v>
      </c>
    </row>
    <row r="129" spans="1:20" ht="22.5" hidden="1" x14ac:dyDescent="0.25">
      <c r="A129" s="6">
        <v>147</v>
      </c>
      <c r="B129" s="6">
        <v>121</v>
      </c>
      <c r="C129" s="45" t="s">
        <v>232</v>
      </c>
      <c r="D129" s="19" t="s">
        <v>181</v>
      </c>
      <c r="E129" s="14" t="s">
        <v>233</v>
      </c>
      <c r="F129" s="9">
        <f t="shared" si="8"/>
        <v>0</v>
      </c>
      <c r="G129" s="9"/>
      <c r="H129" s="9"/>
      <c r="I129" s="9"/>
      <c r="J129" s="9"/>
      <c r="K129" s="9"/>
      <c r="L129" s="9"/>
      <c r="M129" s="9">
        <v>2375</v>
      </c>
      <c r="N129" s="9">
        <v>3125</v>
      </c>
      <c r="O129" s="9">
        <v>2184.848484848485</v>
      </c>
      <c r="P129" s="9">
        <v>1500</v>
      </c>
      <c r="Q129" s="9">
        <v>3125</v>
      </c>
      <c r="R129" s="9">
        <v>2063.0711880711883</v>
      </c>
      <c r="S129" s="46">
        <v>2194.6399999999994</v>
      </c>
      <c r="T129" s="10">
        <f t="shared" si="4"/>
        <v>16567.559672919673</v>
      </c>
    </row>
    <row r="130" spans="1:20" ht="22.5" hidden="1" x14ac:dyDescent="0.25">
      <c r="A130" s="6">
        <v>148</v>
      </c>
      <c r="B130" s="6">
        <v>122</v>
      </c>
      <c r="C130" s="45" t="s">
        <v>232</v>
      </c>
      <c r="D130" s="19" t="s">
        <v>181</v>
      </c>
      <c r="E130" s="14" t="s">
        <v>234</v>
      </c>
      <c r="F130" s="9">
        <f t="shared" si="8"/>
        <v>0</v>
      </c>
      <c r="G130" s="9"/>
      <c r="H130" s="9"/>
      <c r="I130" s="9"/>
      <c r="J130" s="9"/>
      <c r="K130" s="9"/>
      <c r="L130" s="9"/>
      <c r="M130" s="9">
        <v>2573.9795918367345</v>
      </c>
      <c r="N130" s="9">
        <v>2875</v>
      </c>
      <c r="O130" s="9">
        <v>1875.0000000000002</v>
      </c>
      <c r="P130" s="9">
        <v>1875</v>
      </c>
      <c r="Q130" s="9">
        <v>2340.9247757073845</v>
      </c>
      <c r="R130" s="9">
        <v>1875.0000000000002</v>
      </c>
      <c r="S130" s="46">
        <v>1526.5599999999995</v>
      </c>
      <c r="T130" s="10">
        <f t="shared" si="4"/>
        <v>14941.464367544118</v>
      </c>
    </row>
    <row r="131" spans="1:20" ht="22.5" hidden="1" x14ac:dyDescent="0.25">
      <c r="A131" s="6">
        <v>149</v>
      </c>
      <c r="B131" s="6">
        <v>123</v>
      </c>
      <c r="C131" s="45" t="s">
        <v>232</v>
      </c>
      <c r="D131" s="14" t="s">
        <v>235</v>
      </c>
      <c r="E131" s="14" t="s">
        <v>236</v>
      </c>
      <c r="F131" s="9">
        <f t="shared" si="8"/>
        <v>0</v>
      </c>
      <c r="G131" s="9"/>
      <c r="H131" s="9"/>
      <c r="I131" s="9"/>
      <c r="J131" s="9"/>
      <c r="K131" s="9"/>
      <c r="L131" s="9"/>
      <c r="M131" s="9">
        <v>1801.0204081632653</v>
      </c>
      <c r="N131" s="9">
        <v>2220.3947368421054</v>
      </c>
      <c r="O131" s="9">
        <v>1875.0000000000002</v>
      </c>
      <c r="P131" s="9">
        <v>1875</v>
      </c>
      <c r="Q131" s="9">
        <v>2125</v>
      </c>
      <c r="R131" s="9">
        <v>1875.0000000000002</v>
      </c>
      <c r="S131" s="46">
        <v>1744.6399999999994</v>
      </c>
      <c r="T131" s="10">
        <f t="shared" si="4"/>
        <v>13516.05514500537</v>
      </c>
    </row>
    <row r="132" spans="1:20" ht="22.5" hidden="1" x14ac:dyDescent="0.25">
      <c r="A132" s="6">
        <v>150</v>
      </c>
      <c r="B132" s="6">
        <v>124</v>
      </c>
      <c r="C132" s="45" t="s">
        <v>232</v>
      </c>
      <c r="D132" s="14" t="s">
        <v>235</v>
      </c>
      <c r="E132" s="14" t="s">
        <v>237</v>
      </c>
      <c r="F132" s="9">
        <f t="shared" si="8"/>
        <v>0</v>
      </c>
      <c r="G132" s="9"/>
      <c r="H132" s="9"/>
      <c r="I132" s="9"/>
      <c r="J132" s="9"/>
      <c r="K132" s="9"/>
      <c r="L132" s="9"/>
      <c r="M132" s="9">
        <v>1875</v>
      </c>
      <c r="N132" s="9">
        <v>2125</v>
      </c>
      <c r="O132" s="9">
        <v>1875.0000000000002</v>
      </c>
      <c r="P132" s="9">
        <v>1875</v>
      </c>
      <c r="Q132" s="9">
        <v>2418.478260869565</v>
      </c>
      <c r="R132" s="9">
        <v>1875.0000000000002</v>
      </c>
      <c r="S132" s="46">
        <v>2289.84</v>
      </c>
      <c r="T132" s="10">
        <f t="shared" si="4"/>
        <v>14333.318260869564</v>
      </c>
    </row>
    <row r="133" spans="1:20" hidden="1" x14ac:dyDescent="0.25">
      <c r="A133" s="6">
        <v>124</v>
      </c>
      <c r="B133" s="6">
        <v>125</v>
      </c>
      <c r="C133" s="33" t="s">
        <v>238</v>
      </c>
      <c r="D133" s="14" t="s">
        <v>181</v>
      </c>
      <c r="E133" s="14" t="s">
        <v>239</v>
      </c>
      <c r="F133" s="9">
        <f t="shared" si="8"/>
        <v>0</v>
      </c>
      <c r="G133" s="9"/>
      <c r="H133" s="9"/>
      <c r="I133" s="9"/>
      <c r="J133" s="9"/>
      <c r="K133" s="9"/>
      <c r="L133" s="9"/>
      <c r="M133" s="9">
        <v>0</v>
      </c>
      <c r="N133" s="9">
        <v>0</v>
      </c>
      <c r="O133" s="9">
        <v>1397.7272727272727</v>
      </c>
      <c r="P133" s="9">
        <v>1375</v>
      </c>
      <c r="Q133" s="9">
        <v>1864.1304347826087</v>
      </c>
      <c r="R133" s="9">
        <v>1625</v>
      </c>
      <c r="S133" s="9">
        <f>1003.70945479641+614.799999999998</f>
        <v>1618.5094547964081</v>
      </c>
      <c r="T133" s="10">
        <f t="shared" si="4"/>
        <v>7880.3671623062901</v>
      </c>
    </row>
    <row r="134" spans="1:20" hidden="1" x14ac:dyDescent="0.25">
      <c r="A134" s="6">
        <v>146</v>
      </c>
      <c r="B134" s="6">
        <v>126</v>
      </c>
      <c r="C134" s="33" t="s">
        <v>240</v>
      </c>
      <c r="D134" s="14" t="s">
        <v>181</v>
      </c>
      <c r="E134" s="14" t="s">
        <v>241</v>
      </c>
      <c r="F134" s="9">
        <f t="shared" si="8"/>
        <v>0</v>
      </c>
      <c r="G134" s="9"/>
      <c r="H134" s="9"/>
      <c r="I134" s="9"/>
      <c r="J134" s="9"/>
      <c r="K134" s="9"/>
      <c r="L134" s="9"/>
      <c r="M134" s="9">
        <v>0</v>
      </c>
      <c r="N134" s="9">
        <v>0</v>
      </c>
      <c r="O134" s="9">
        <v>1625</v>
      </c>
      <c r="P134" s="9">
        <v>1625</v>
      </c>
      <c r="Q134" s="9">
        <v>1500</v>
      </c>
      <c r="R134" s="9">
        <v>1722.2222222222222</v>
      </c>
      <c r="S134" s="46">
        <v>182</v>
      </c>
      <c r="T134" s="10">
        <f t="shared" si="4"/>
        <v>6654.2222222222226</v>
      </c>
    </row>
    <row r="135" spans="1:20" hidden="1" x14ac:dyDescent="0.25">
      <c r="A135" s="6">
        <v>122</v>
      </c>
      <c r="B135" s="6">
        <v>127</v>
      </c>
      <c r="C135" s="33" t="s">
        <v>238</v>
      </c>
      <c r="D135" s="14" t="s">
        <v>181</v>
      </c>
      <c r="E135" s="14" t="s">
        <v>242</v>
      </c>
      <c r="F135" s="9">
        <f t="shared" si="8"/>
        <v>0</v>
      </c>
      <c r="G135" s="9"/>
      <c r="H135" s="9"/>
      <c r="I135" s="9"/>
      <c r="J135" s="9"/>
      <c r="K135" s="9"/>
      <c r="L135" s="9"/>
      <c r="M135" s="9">
        <v>0</v>
      </c>
      <c r="N135" s="9">
        <v>0</v>
      </c>
      <c r="O135" s="9">
        <v>1385.6060606060605</v>
      </c>
      <c r="P135" s="9">
        <v>1408.3333333333335</v>
      </c>
      <c r="Q135" s="9">
        <v>1309.0921748816488</v>
      </c>
      <c r="R135" s="9">
        <v>595.2380952380953</v>
      </c>
      <c r="S135" s="9">
        <v>233.60000000000036</v>
      </c>
      <c r="T135" s="10">
        <f t="shared" si="4"/>
        <v>4931.8696640591388</v>
      </c>
    </row>
    <row r="136" spans="1:20" hidden="1" x14ac:dyDescent="0.25">
      <c r="A136" s="6">
        <v>125</v>
      </c>
      <c r="B136" s="6">
        <v>128</v>
      </c>
      <c r="C136" s="33" t="s">
        <v>238</v>
      </c>
      <c r="D136" s="14" t="s">
        <v>181</v>
      </c>
      <c r="E136" s="14" t="s">
        <v>243</v>
      </c>
      <c r="F136" s="9">
        <f t="shared" si="8"/>
        <v>0</v>
      </c>
      <c r="G136" s="9"/>
      <c r="H136" s="9"/>
      <c r="I136" s="9"/>
      <c r="J136" s="9"/>
      <c r="K136" s="9"/>
      <c r="L136" s="9"/>
      <c r="M136" s="9">
        <v>4.5614035088874516E-3</v>
      </c>
      <c r="N136" s="9">
        <v>0</v>
      </c>
      <c r="O136" s="9">
        <v>625</v>
      </c>
      <c r="P136" s="9">
        <v>958.33333333333337</v>
      </c>
      <c r="Q136" s="9">
        <v>625</v>
      </c>
      <c r="R136" s="9">
        <v>699.07407407407413</v>
      </c>
      <c r="S136" s="46">
        <v>400.40000000000009</v>
      </c>
      <c r="T136" s="10">
        <f>R136+Q136+P136+O136+N136+M136+L136+K136+J136+I136+H136+G136+S136</f>
        <v>3307.8119688109164</v>
      </c>
    </row>
    <row r="137" spans="1:20" hidden="1" x14ac:dyDescent="0.25">
      <c r="A137" s="6">
        <v>123</v>
      </c>
      <c r="B137" s="6">
        <v>129</v>
      </c>
      <c r="C137" s="33" t="s">
        <v>238</v>
      </c>
      <c r="D137" s="18" t="s">
        <v>244</v>
      </c>
      <c r="E137" s="18" t="s">
        <v>245</v>
      </c>
      <c r="F137" s="47">
        <f t="shared" si="8"/>
        <v>0</v>
      </c>
      <c r="G137" s="47"/>
      <c r="H137" s="47"/>
      <c r="I137" s="47"/>
      <c r="J137" s="47"/>
      <c r="K137" s="47"/>
      <c r="L137" s="47"/>
      <c r="M137" s="9">
        <v>0</v>
      </c>
      <c r="N137" s="9">
        <v>0</v>
      </c>
      <c r="O137" s="9">
        <v>0</v>
      </c>
      <c r="P137" s="9">
        <v>0</v>
      </c>
      <c r="Q137" s="9">
        <v>198.13333333333338</v>
      </c>
      <c r="R137" s="9">
        <v>625</v>
      </c>
      <c r="S137" s="9">
        <v>691.60000000000014</v>
      </c>
      <c r="T137" s="10">
        <f>R137+Q137+P137+O137+N137+M137+L137+K137+J137+I137+H137+G137+S137</f>
        <v>1514.7333333333336</v>
      </c>
    </row>
    <row r="138" spans="1:20" hidden="1" x14ac:dyDescent="0.25">
      <c r="A138" s="6">
        <v>151</v>
      </c>
      <c r="B138" s="6">
        <v>130</v>
      </c>
      <c r="C138" s="33" t="s">
        <v>246</v>
      </c>
      <c r="D138" s="8" t="s">
        <v>235</v>
      </c>
      <c r="E138" s="8" t="s">
        <v>247</v>
      </c>
      <c r="F138" s="9">
        <f t="shared" si="8"/>
        <v>0</v>
      </c>
      <c r="G138" s="9"/>
      <c r="H138" s="9"/>
      <c r="I138" s="9"/>
      <c r="J138" s="9"/>
      <c r="K138" s="9"/>
      <c r="L138" s="9"/>
      <c r="M138" s="9">
        <v>0</v>
      </c>
      <c r="N138" s="9">
        <v>9.974210526315801</v>
      </c>
      <c r="O138" s="9">
        <v>0</v>
      </c>
      <c r="P138" s="9">
        <v>0</v>
      </c>
      <c r="Q138" s="9">
        <v>364.01797101449279</v>
      </c>
      <c r="R138" s="9">
        <v>503.75</v>
      </c>
      <c r="S138" s="9">
        <f>3.2+964.6</f>
        <v>967.80000000000007</v>
      </c>
      <c r="T138" s="10">
        <f t="shared" ref="T138:T201" si="9">R138+Q138+P138+O138+N138+M138+L138+K138+J138+I138+H138+G138+S138</f>
        <v>1845.5421815408085</v>
      </c>
    </row>
    <row r="139" spans="1:20" hidden="1" x14ac:dyDescent="0.25">
      <c r="A139" s="6">
        <v>154</v>
      </c>
      <c r="B139" s="6">
        <v>131</v>
      </c>
      <c r="C139" s="33" t="s">
        <v>248</v>
      </c>
      <c r="D139" s="18" t="s">
        <v>235</v>
      </c>
      <c r="E139" s="18" t="s">
        <v>249</v>
      </c>
      <c r="F139" s="47">
        <f t="shared" si="8"/>
        <v>0</v>
      </c>
      <c r="G139" s="47"/>
      <c r="H139" s="47"/>
      <c r="I139" s="47"/>
      <c r="J139" s="47"/>
      <c r="K139" s="47"/>
      <c r="L139" s="47"/>
      <c r="M139" s="9">
        <v>0</v>
      </c>
      <c r="N139" s="9">
        <v>0</v>
      </c>
      <c r="O139" s="9">
        <v>0</v>
      </c>
      <c r="P139" s="9">
        <v>0</v>
      </c>
      <c r="Q139" s="9">
        <v>0</v>
      </c>
      <c r="R139" s="9">
        <v>500</v>
      </c>
      <c r="S139" s="9">
        <v>0</v>
      </c>
      <c r="T139" s="10">
        <f t="shared" si="9"/>
        <v>500</v>
      </c>
    </row>
    <row r="140" spans="1:20" hidden="1" x14ac:dyDescent="0.25">
      <c r="A140" s="6">
        <v>159</v>
      </c>
      <c r="B140" s="6">
        <v>132</v>
      </c>
      <c r="C140" s="33" t="s">
        <v>250</v>
      </c>
      <c r="D140" s="14" t="s">
        <v>235</v>
      </c>
      <c r="E140" s="14" t="s">
        <v>251</v>
      </c>
      <c r="F140" s="9">
        <f t="shared" si="8"/>
        <v>0</v>
      </c>
      <c r="G140" s="9"/>
      <c r="H140" s="9"/>
      <c r="I140" s="9"/>
      <c r="J140" s="9"/>
      <c r="K140" s="9"/>
      <c r="L140" s="9"/>
      <c r="M140" s="9">
        <v>0</v>
      </c>
      <c r="N140" s="9">
        <v>0</v>
      </c>
      <c r="O140" s="9">
        <v>0</v>
      </c>
      <c r="P140" s="9">
        <v>0</v>
      </c>
      <c r="Q140" s="9">
        <v>731.25</v>
      </c>
      <c r="R140" s="9">
        <v>827.97619047619048</v>
      </c>
      <c r="S140" s="9">
        <v>406.25</v>
      </c>
      <c r="T140" s="10">
        <f t="shared" si="9"/>
        <v>1965.4761904761904</v>
      </c>
    </row>
    <row r="141" spans="1:20" hidden="1" x14ac:dyDescent="0.25">
      <c r="A141" s="6">
        <v>153</v>
      </c>
      <c r="B141" s="6">
        <v>133</v>
      </c>
      <c r="C141" s="33" t="s">
        <v>248</v>
      </c>
      <c r="D141" s="14" t="s">
        <v>235</v>
      </c>
      <c r="E141" s="14" t="s">
        <v>252</v>
      </c>
      <c r="F141" s="9">
        <f t="shared" si="8"/>
        <v>0</v>
      </c>
      <c r="G141" s="9"/>
      <c r="H141" s="9"/>
      <c r="I141" s="9"/>
      <c r="J141" s="9"/>
      <c r="K141" s="9"/>
      <c r="L141" s="9"/>
      <c r="M141" s="9">
        <v>0</v>
      </c>
      <c r="N141" s="9">
        <v>4.3859649122168776E-3</v>
      </c>
      <c r="O141" s="9">
        <v>62.5</v>
      </c>
      <c r="P141" s="9">
        <v>512.5</v>
      </c>
      <c r="Q141" s="9">
        <v>587.5</v>
      </c>
      <c r="R141" s="9">
        <v>500</v>
      </c>
      <c r="S141" s="9">
        <f>3.2+175.2</f>
        <v>178.39999999999998</v>
      </c>
      <c r="T141" s="10">
        <f t="shared" si="9"/>
        <v>1840.9043859649123</v>
      </c>
    </row>
    <row r="142" spans="1:20" hidden="1" x14ac:dyDescent="0.25">
      <c r="A142" s="6">
        <v>155</v>
      </c>
      <c r="B142" s="6">
        <v>134</v>
      </c>
      <c r="C142" s="40" t="s">
        <v>250</v>
      </c>
      <c r="D142" s="14" t="s">
        <v>235</v>
      </c>
      <c r="E142" s="14" t="s">
        <v>253</v>
      </c>
      <c r="F142" s="9">
        <f t="shared" si="8"/>
        <v>0</v>
      </c>
      <c r="G142" s="9"/>
      <c r="H142" s="9"/>
      <c r="I142" s="9"/>
      <c r="J142" s="9"/>
      <c r="K142" s="9"/>
      <c r="L142" s="9"/>
      <c r="M142" s="35">
        <v>0</v>
      </c>
      <c r="N142" s="9">
        <v>1.5217391304531702E-3</v>
      </c>
      <c r="O142" s="9">
        <v>0</v>
      </c>
      <c r="P142" s="9">
        <v>0</v>
      </c>
      <c r="Q142" s="9">
        <v>0</v>
      </c>
      <c r="R142" s="9">
        <v>0</v>
      </c>
      <c r="S142" s="9">
        <v>0</v>
      </c>
      <c r="T142" s="10">
        <f t="shared" si="9"/>
        <v>1.5217391304531702E-3</v>
      </c>
    </row>
    <row r="143" spans="1:20" hidden="1" x14ac:dyDescent="0.25">
      <c r="A143" s="6">
        <v>156</v>
      </c>
      <c r="B143" s="6">
        <v>135</v>
      </c>
      <c r="C143" s="40" t="s">
        <v>250</v>
      </c>
      <c r="D143" s="14" t="s">
        <v>235</v>
      </c>
      <c r="E143" s="14" t="s">
        <v>254</v>
      </c>
      <c r="F143" s="9">
        <f t="shared" si="8"/>
        <v>0</v>
      </c>
      <c r="G143" s="9"/>
      <c r="H143" s="9"/>
      <c r="I143" s="9"/>
      <c r="J143" s="9"/>
      <c r="K143" s="9"/>
      <c r="L143" s="9"/>
      <c r="M143" s="35">
        <v>231.25</v>
      </c>
      <c r="N143" s="9">
        <v>658</v>
      </c>
      <c r="O143" s="9">
        <v>731.25</v>
      </c>
      <c r="P143" s="9">
        <v>650</v>
      </c>
      <c r="Q143" s="9">
        <v>760.9021739130435</v>
      </c>
      <c r="R143" s="9">
        <v>812.5</v>
      </c>
      <c r="S143" s="9">
        <v>650</v>
      </c>
      <c r="T143" s="10">
        <f t="shared" si="9"/>
        <v>4493.902173913044</v>
      </c>
    </row>
    <row r="144" spans="1:20" hidden="1" x14ac:dyDescent="0.25">
      <c r="A144" s="6">
        <v>157</v>
      </c>
      <c r="B144" s="6">
        <v>136</v>
      </c>
      <c r="C144" s="40" t="s">
        <v>250</v>
      </c>
      <c r="D144" s="14" t="s">
        <v>235</v>
      </c>
      <c r="E144" s="14" t="s">
        <v>255</v>
      </c>
      <c r="F144" s="9">
        <f t="shared" si="8"/>
        <v>0</v>
      </c>
      <c r="G144" s="9"/>
      <c r="H144" s="9"/>
      <c r="I144" s="9"/>
      <c r="J144" s="9"/>
      <c r="K144" s="9"/>
      <c r="L144" s="9"/>
      <c r="M144" s="35">
        <v>0</v>
      </c>
      <c r="N144" s="9">
        <v>0</v>
      </c>
      <c r="O144" s="9">
        <v>0</v>
      </c>
      <c r="P144" s="9">
        <v>68.75</v>
      </c>
      <c r="Q144" s="9">
        <v>839.41718426501041</v>
      </c>
      <c r="R144" s="9">
        <v>731.25</v>
      </c>
      <c r="S144" s="9">
        <v>650</v>
      </c>
      <c r="T144" s="10">
        <f t="shared" si="9"/>
        <v>2289.4171842650103</v>
      </c>
    </row>
    <row r="145" spans="1:20" hidden="1" x14ac:dyDescent="0.25">
      <c r="A145" s="6">
        <v>158</v>
      </c>
      <c r="B145" s="6">
        <v>137</v>
      </c>
      <c r="C145" s="40" t="s">
        <v>250</v>
      </c>
      <c r="D145" s="14" t="s">
        <v>235</v>
      </c>
      <c r="E145" s="14" t="s">
        <v>256</v>
      </c>
      <c r="F145" s="9">
        <f t="shared" si="8"/>
        <v>0</v>
      </c>
      <c r="G145" s="9"/>
      <c r="H145" s="9"/>
      <c r="I145" s="9"/>
      <c r="J145" s="9"/>
      <c r="K145" s="9"/>
      <c r="L145" s="9"/>
      <c r="M145" s="35">
        <v>124.92360542863321</v>
      </c>
      <c r="N145" s="9">
        <v>759.46144383882722</v>
      </c>
      <c r="O145" s="9">
        <v>406.25</v>
      </c>
      <c r="P145" s="9">
        <v>654</v>
      </c>
      <c r="Q145" s="9">
        <v>844.5</v>
      </c>
      <c r="R145" s="9">
        <v>617.88888888888891</v>
      </c>
      <c r="S145" s="9">
        <v>731.25</v>
      </c>
      <c r="T145" s="10">
        <f t="shared" si="9"/>
        <v>4138.2739381563488</v>
      </c>
    </row>
    <row r="146" spans="1:20" hidden="1" x14ac:dyDescent="0.25">
      <c r="A146" s="6">
        <v>160</v>
      </c>
      <c r="B146" s="6">
        <v>138</v>
      </c>
      <c r="C146" s="41" t="s">
        <v>257</v>
      </c>
      <c r="D146" s="14" t="s">
        <v>235</v>
      </c>
      <c r="E146" s="14" t="s">
        <v>258</v>
      </c>
      <c r="F146" s="9">
        <f t="shared" si="8"/>
        <v>0</v>
      </c>
      <c r="G146" s="9"/>
      <c r="H146" s="9"/>
      <c r="I146" s="9"/>
      <c r="J146" s="9"/>
      <c r="K146" s="9"/>
      <c r="L146" s="9"/>
      <c r="M146" s="9">
        <v>0</v>
      </c>
      <c r="N146" s="9">
        <v>0</v>
      </c>
      <c r="O146" s="9">
        <v>0</v>
      </c>
      <c r="P146" s="9">
        <v>0</v>
      </c>
      <c r="Q146" s="9">
        <v>24.365942028985501</v>
      </c>
      <c r="R146" s="9">
        <v>306.25</v>
      </c>
      <c r="S146" s="9">
        <v>393.75</v>
      </c>
      <c r="T146" s="10">
        <f t="shared" si="9"/>
        <v>724.3659420289855</v>
      </c>
    </row>
    <row r="147" spans="1:20" hidden="1" x14ac:dyDescent="0.25">
      <c r="A147" s="6">
        <v>161</v>
      </c>
      <c r="B147" s="6">
        <v>139</v>
      </c>
      <c r="C147" s="41" t="s">
        <v>257</v>
      </c>
      <c r="D147" s="14" t="s">
        <v>235</v>
      </c>
      <c r="E147" s="14" t="s">
        <v>259</v>
      </c>
      <c r="F147" s="9">
        <f t="shared" si="8"/>
        <v>0</v>
      </c>
      <c r="G147" s="9"/>
      <c r="H147" s="9"/>
      <c r="I147" s="9"/>
      <c r="J147" s="9"/>
      <c r="K147" s="9"/>
      <c r="L147" s="9"/>
      <c r="M147" s="9">
        <v>0</v>
      </c>
      <c r="N147" s="9">
        <v>306.25</v>
      </c>
      <c r="O147" s="9">
        <v>357.15909090909088</v>
      </c>
      <c r="P147" s="9">
        <v>350</v>
      </c>
      <c r="Q147" s="9">
        <v>525</v>
      </c>
      <c r="R147" s="9">
        <v>393.75</v>
      </c>
      <c r="S147" s="9">
        <v>262.5</v>
      </c>
      <c r="T147" s="10">
        <f t="shared" si="9"/>
        <v>2194.659090909091</v>
      </c>
    </row>
    <row r="148" spans="1:20" hidden="1" x14ac:dyDescent="0.25">
      <c r="A148" s="6">
        <v>162</v>
      </c>
      <c r="B148" s="6">
        <v>140</v>
      </c>
      <c r="C148" s="41" t="s">
        <v>257</v>
      </c>
      <c r="D148" s="42" t="s">
        <v>235</v>
      </c>
      <c r="E148" s="42" t="s">
        <v>260</v>
      </c>
      <c r="F148" s="9">
        <f t="shared" si="8"/>
        <v>0</v>
      </c>
      <c r="G148" s="9"/>
      <c r="H148" s="9"/>
      <c r="I148" s="9"/>
      <c r="J148" s="9"/>
      <c r="K148" s="9"/>
      <c r="L148" s="9"/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10">
        <f t="shared" si="9"/>
        <v>0</v>
      </c>
    </row>
    <row r="149" spans="1:20" hidden="1" x14ac:dyDescent="0.25">
      <c r="A149" s="6">
        <v>163</v>
      </c>
      <c r="B149" s="6">
        <v>141</v>
      </c>
      <c r="C149" s="41" t="s">
        <v>257</v>
      </c>
      <c r="D149" s="14" t="s">
        <v>235</v>
      </c>
      <c r="E149" s="14" t="s">
        <v>261</v>
      </c>
      <c r="F149" s="9">
        <f t="shared" si="8"/>
        <v>0</v>
      </c>
      <c r="G149" s="9"/>
      <c r="H149" s="9"/>
      <c r="I149" s="9"/>
      <c r="J149" s="9"/>
      <c r="K149" s="9"/>
      <c r="L149" s="9"/>
      <c r="M149" s="9">
        <v>0</v>
      </c>
      <c r="N149" s="9">
        <v>0</v>
      </c>
      <c r="O149" s="9">
        <v>0</v>
      </c>
      <c r="P149" s="9">
        <v>0</v>
      </c>
      <c r="Q149" s="9">
        <v>169.56521739130437</v>
      </c>
      <c r="R149" s="9">
        <v>656.25</v>
      </c>
      <c r="S149" s="9">
        <v>393.75</v>
      </c>
      <c r="T149" s="10">
        <f t="shared" si="9"/>
        <v>1219.5652173913045</v>
      </c>
    </row>
    <row r="150" spans="1:20" s="25" customFormat="1" ht="12.75" hidden="1" x14ac:dyDescent="0.25">
      <c r="A150" s="21"/>
      <c r="B150" s="21"/>
      <c r="C150" s="22" t="s">
        <v>141</v>
      </c>
      <c r="D150" s="23"/>
      <c r="E150" s="23"/>
      <c r="F150" s="24">
        <f t="shared" ref="F150:S150" si="10">SUM(F107:F149)</f>
        <v>0</v>
      </c>
      <c r="G150" s="24">
        <f t="shared" si="10"/>
        <v>0</v>
      </c>
      <c r="H150" s="24">
        <f t="shared" si="10"/>
        <v>0</v>
      </c>
      <c r="I150" s="24">
        <f t="shared" si="10"/>
        <v>0</v>
      </c>
      <c r="J150" s="24">
        <f t="shared" si="10"/>
        <v>0</v>
      </c>
      <c r="K150" s="24">
        <f t="shared" si="10"/>
        <v>0</v>
      </c>
      <c r="L150" s="24">
        <f t="shared" si="10"/>
        <v>0</v>
      </c>
      <c r="M150" s="24">
        <f t="shared" si="10"/>
        <v>22217.014634953834</v>
      </c>
      <c r="N150" s="24">
        <f t="shared" si="10"/>
        <v>33243.696298911294</v>
      </c>
      <c r="O150" s="24">
        <f t="shared" si="10"/>
        <v>36807.199358777594</v>
      </c>
      <c r="P150" s="24">
        <f t="shared" si="10"/>
        <v>37489.09703650741</v>
      </c>
      <c r="Q150" s="24">
        <f t="shared" si="10"/>
        <v>43160.711956197163</v>
      </c>
      <c r="R150" s="24">
        <f t="shared" si="10"/>
        <v>43713.307768976199</v>
      </c>
      <c r="S150" s="24">
        <f t="shared" si="10"/>
        <v>38577.073666604825</v>
      </c>
      <c r="T150" s="24">
        <f t="shared" si="9"/>
        <v>255208.10072092831</v>
      </c>
    </row>
    <row r="151" spans="1:20" s="29" customFormat="1" x14ac:dyDescent="0.25">
      <c r="A151" s="26">
        <v>168</v>
      </c>
      <c r="B151" s="26"/>
      <c r="C151" s="7" t="s">
        <v>262</v>
      </c>
      <c r="D151" s="27"/>
      <c r="E151" s="27"/>
      <c r="F151" s="28"/>
      <c r="G151" s="28"/>
      <c r="H151" s="28"/>
      <c r="I151" s="28"/>
      <c r="J151" s="28"/>
      <c r="K151" s="28"/>
      <c r="L151" s="28"/>
      <c r="M151" s="28"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8">
        <v>0</v>
      </c>
      <c r="T151" s="28">
        <f t="shared" si="9"/>
        <v>0</v>
      </c>
    </row>
    <row r="152" spans="1:20" ht="22.5" hidden="1" x14ac:dyDescent="0.25">
      <c r="A152" s="6">
        <v>169</v>
      </c>
      <c r="B152" s="6">
        <v>142</v>
      </c>
      <c r="C152" s="30" t="s">
        <v>263</v>
      </c>
      <c r="D152" s="31" t="s">
        <v>21</v>
      </c>
      <c r="E152" s="38" t="s">
        <v>264</v>
      </c>
      <c r="F152" s="10">
        <f t="shared" ref="F152:F174" si="11">SUM(G152:L152)</f>
        <v>0</v>
      </c>
      <c r="G152" s="10"/>
      <c r="H152" s="10"/>
      <c r="I152" s="10"/>
      <c r="J152" s="10"/>
      <c r="K152" s="10"/>
      <c r="L152" s="10"/>
      <c r="M152" s="9">
        <v>1896.6499999999999</v>
      </c>
      <c r="N152" s="9">
        <v>1544.6</v>
      </c>
      <c r="O152" s="9">
        <v>1544.6</v>
      </c>
      <c r="P152" s="9">
        <v>1913.2</v>
      </c>
      <c r="Q152" s="9">
        <v>2264.3971014492754</v>
      </c>
      <c r="R152" s="9">
        <v>1666.2</v>
      </c>
      <c r="S152" s="9">
        <v>1271</v>
      </c>
      <c r="T152" s="10">
        <f t="shared" si="9"/>
        <v>12100.647101449274</v>
      </c>
    </row>
    <row r="153" spans="1:20" hidden="1" x14ac:dyDescent="0.25">
      <c r="A153" s="6">
        <v>170</v>
      </c>
      <c r="B153" s="6">
        <v>143</v>
      </c>
      <c r="C153" s="33" t="s">
        <v>265</v>
      </c>
      <c r="D153" s="14" t="s">
        <v>181</v>
      </c>
      <c r="E153" s="14" t="s">
        <v>266</v>
      </c>
      <c r="F153" s="9">
        <f t="shared" si="11"/>
        <v>0</v>
      </c>
      <c r="G153" s="9"/>
      <c r="H153" s="9"/>
      <c r="I153" s="9"/>
      <c r="J153" s="9"/>
      <c r="K153" s="9"/>
      <c r="L153" s="9"/>
      <c r="M153" s="9">
        <v>1057.9000000000001</v>
      </c>
      <c r="N153" s="9">
        <v>1004.6</v>
      </c>
      <c r="O153" s="9">
        <v>1014.6</v>
      </c>
      <c r="P153" s="9">
        <v>1098.2</v>
      </c>
      <c r="Q153" s="9">
        <v>1061.8</v>
      </c>
      <c r="R153" s="9">
        <v>1393.7714285714287</v>
      </c>
      <c r="S153" s="9">
        <v>868.75</v>
      </c>
      <c r="T153" s="10">
        <f t="shared" si="9"/>
        <v>7499.6214285714286</v>
      </c>
    </row>
    <row r="154" spans="1:20" hidden="1" x14ac:dyDescent="0.25">
      <c r="A154" s="6">
        <v>171</v>
      </c>
      <c r="B154" s="6">
        <v>144</v>
      </c>
      <c r="C154" s="30" t="s">
        <v>267</v>
      </c>
      <c r="D154" s="19" t="s">
        <v>181</v>
      </c>
      <c r="E154" s="14" t="s">
        <v>268</v>
      </c>
      <c r="F154" s="9">
        <f t="shared" si="11"/>
        <v>0</v>
      </c>
      <c r="G154" s="9"/>
      <c r="H154" s="9"/>
      <c r="I154" s="9"/>
      <c r="J154" s="9"/>
      <c r="K154" s="9"/>
      <c r="L154" s="9"/>
      <c r="M154" s="9">
        <v>2493.75</v>
      </c>
      <c r="N154" s="9">
        <v>1988.0263157894735</v>
      </c>
      <c r="O154" s="9">
        <v>1655</v>
      </c>
      <c r="P154" s="9">
        <v>1982.75</v>
      </c>
      <c r="Q154" s="9">
        <v>2781.6439740655987</v>
      </c>
      <c r="R154" s="9">
        <v>1815</v>
      </c>
      <c r="S154" s="9">
        <v>2695.7610723669077</v>
      </c>
      <c r="T154" s="10">
        <f t="shared" si="9"/>
        <v>15411.93136222198</v>
      </c>
    </row>
    <row r="155" spans="1:20" hidden="1" x14ac:dyDescent="0.25">
      <c r="A155" s="6">
        <v>172</v>
      </c>
      <c r="B155" s="6">
        <v>145</v>
      </c>
      <c r="C155" s="30" t="s">
        <v>269</v>
      </c>
      <c r="D155" s="19" t="s">
        <v>181</v>
      </c>
      <c r="E155" s="14" t="s">
        <v>270</v>
      </c>
      <c r="F155" s="9">
        <f t="shared" si="11"/>
        <v>0</v>
      </c>
      <c r="G155" s="9"/>
      <c r="H155" s="9"/>
      <c r="I155" s="9"/>
      <c r="J155" s="9"/>
      <c r="K155" s="9"/>
      <c r="L155" s="9"/>
      <c r="M155" s="9">
        <v>2081.25</v>
      </c>
      <c r="N155" s="9">
        <v>1663.75</v>
      </c>
      <c r="O155" s="9">
        <v>1663.75</v>
      </c>
      <c r="P155" s="9">
        <v>540.875</v>
      </c>
      <c r="Q155" s="9">
        <v>2423.75</v>
      </c>
      <c r="R155" s="9">
        <v>2584.980158730159</v>
      </c>
      <c r="S155" s="9">
        <v>1168.75</v>
      </c>
      <c r="T155" s="10">
        <f t="shared" si="9"/>
        <v>12127.105158730159</v>
      </c>
    </row>
    <row r="156" spans="1:20" hidden="1" x14ac:dyDescent="0.25">
      <c r="A156" s="6">
        <v>173</v>
      </c>
      <c r="B156" s="6">
        <v>146</v>
      </c>
      <c r="C156" s="33" t="s">
        <v>271</v>
      </c>
      <c r="D156" s="14" t="s">
        <v>181</v>
      </c>
      <c r="E156" s="14" t="s">
        <v>272</v>
      </c>
      <c r="F156" s="9">
        <f t="shared" si="11"/>
        <v>0</v>
      </c>
      <c r="G156" s="9"/>
      <c r="H156" s="9"/>
      <c r="I156" s="9"/>
      <c r="J156" s="9"/>
      <c r="K156" s="9"/>
      <c r="L156" s="9"/>
      <c r="M156" s="9">
        <v>474</v>
      </c>
      <c r="N156" s="9">
        <v>454</v>
      </c>
      <c r="O156" s="9">
        <v>474</v>
      </c>
      <c r="P156" s="9">
        <v>454</v>
      </c>
      <c r="Q156" s="9">
        <v>247</v>
      </c>
      <c r="R156" s="9">
        <v>454</v>
      </c>
      <c r="S156" s="9">
        <v>454</v>
      </c>
      <c r="T156" s="10">
        <f t="shared" si="9"/>
        <v>3011</v>
      </c>
    </row>
    <row r="157" spans="1:20" hidden="1" x14ac:dyDescent="0.25">
      <c r="A157" s="6">
        <v>174</v>
      </c>
      <c r="B157" s="6">
        <v>147</v>
      </c>
      <c r="C157" s="33" t="s">
        <v>271</v>
      </c>
      <c r="D157" s="14" t="s">
        <v>181</v>
      </c>
      <c r="E157" s="14" t="s">
        <v>273</v>
      </c>
      <c r="F157" s="9">
        <f t="shared" si="11"/>
        <v>0</v>
      </c>
      <c r="G157" s="9"/>
      <c r="H157" s="9"/>
      <c r="I157" s="9"/>
      <c r="J157" s="9"/>
      <c r="K157" s="9"/>
      <c r="L157" s="9"/>
      <c r="M157" s="9">
        <v>908</v>
      </c>
      <c r="N157" s="9">
        <v>607.5</v>
      </c>
      <c r="O157" s="9">
        <v>1021.5</v>
      </c>
      <c r="P157" s="9">
        <v>794.5</v>
      </c>
      <c r="Q157" s="9">
        <v>846.30158730158735</v>
      </c>
      <c r="R157" s="9">
        <v>0</v>
      </c>
      <c r="S157" s="9">
        <v>1135</v>
      </c>
      <c r="T157" s="10">
        <f t="shared" si="9"/>
        <v>5312.8015873015875</v>
      </c>
    </row>
    <row r="158" spans="1:20" hidden="1" x14ac:dyDescent="0.25">
      <c r="A158" s="6">
        <v>175</v>
      </c>
      <c r="B158" s="6">
        <v>148</v>
      </c>
      <c r="C158" s="33" t="s">
        <v>274</v>
      </c>
      <c r="D158" s="14" t="s">
        <v>181</v>
      </c>
      <c r="E158" s="14" t="s">
        <v>275</v>
      </c>
      <c r="F158" s="9">
        <f t="shared" si="11"/>
        <v>0</v>
      </c>
      <c r="G158" s="9"/>
      <c r="H158" s="9"/>
      <c r="I158" s="9"/>
      <c r="J158" s="9"/>
      <c r="K158" s="9"/>
      <c r="L158" s="9"/>
      <c r="M158" s="9">
        <v>854.5</v>
      </c>
      <c r="N158" s="9">
        <v>908</v>
      </c>
      <c r="O158" s="9">
        <v>805.40909090909099</v>
      </c>
      <c r="P158" s="9">
        <v>991.75</v>
      </c>
      <c r="Q158" s="9">
        <v>1135</v>
      </c>
      <c r="R158" s="9">
        <v>794.5</v>
      </c>
      <c r="S158" s="9">
        <v>903.17857142857144</v>
      </c>
      <c r="T158" s="10">
        <f t="shared" si="9"/>
        <v>6392.3376623376626</v>
      </c>
    </row>
    <row r="159" spans="1:20" hidden="1" x14ac:dyDescent="0.25">
      <c r="A159" s="6">
        <v>176</v>
      </c>
      <c r="B159" s="6">
        <v>149</v>
      </c>
      <c r="C159" s="33" t="s">
        <v>271</v>
      </c>
      <c r="D159" s="14" t="s">
        <v>181</v>
      </c>
      <c r="E159" s="14" t="s">
        <v>276</v>
      </c>
      <c r="F159" s="9">
        <f t="shared" si="11"/>
        <v>0</v>
      </c>
      <c r="G159" s="9"/>
      <c r="H159" s="9"/>
      <c r="I159" s="9"/>
      <c r="J159" s="9"/>
      <c r="K159" s="9"/>
      <c r="L159" s="9"/>
      <c r="M159" s="9">
        <v>474</v>
      </c>
      <c r="N159" s="9">
        <v>340.5</v>
      </c>
      <c r="O159" s="9">
        <v>761</v>
      </c>
      <c r="P159" s="9">
        <v>454</v>
      </c>
      <c r="Q159" s="9">
        <v>587.5</v>
      </c>
      <c r="R159" s="9">
        <v>797.33333333333337</v>
      </c>
      <c r="S159" s="9">
        <v>567.5</v>
      </c>
      <c r="T159" s="10">
        <f t="shared" si="9"/>
        <v>3981.8333333333335</v>
      </c>
    </row>
    <row r="160" spans="1:20" hidden="1" x14ac:dyDescent="0.25">
      <c r="A160" s="6">
        <v>177</v>
      </c>
      <c r="B160" s="6">
        <v>150</v>
      </c>
      <c r="C160" s="33" t="s">
        <v>271</v>
      </c>
      <c r="D160" s="14" t="s">
        <v>181</v>
      </c>
      <c r="E160" s="14" t="s">
        <v>277</v>
      </c>
      <c r="F160" s="9">
        <f t="shared" si="11"/>
        <v>0</v>
      </c>
      <c r="G160" s="9"/>
      <c r="H160" s="9"/>
      <c r="I160" s="9"/>
      <c r="J160" s="9"/>
      <c r="K160" s="9"/>
      <c r="L160" s="9"/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10">
        <f t="shared" si="9"/>
        <v>0</v>
      </c>
    </row>
    <row r="161" spans="1:20" hidden="1" x14ac:dyDescent="0.25">
      <c r="A161" s="6">
        <v>178</v>
      </c>
      <c r="B161" s="6">
        <v>151</v>
      </c>
      <c r="C161" s="33" t="s">
        <v>271</v>
      </c>
      <c r="D161" s="14" t="s">
        <v>181</v>
      </c>
      <c r="E161" s="14" t="s">
        <v>278</v>
      </c>
      <c r="F161" s="9">
        <f t="shared" si="11"/>
        <v>0</v>
      </c>
      <c r="G161" s="9"/>
      <c r="H161" s="9"/>
      <c r="I161" s="9"/>
      <c r="J161" s="9"/>
      <c r="K161" s="9"/>
      <c r="L161" s="9"/>
      <c r="M161" s="9">
        <v>908</v>
      </c>
      <c r="N161" s="9">
        <v>1155</v>
      </c>
      <c r="O161" s="9">
        <v>908</v>
      </c>
      <c r="P161" s="9">
        <v>908</v>
      </c>
      <c r="Q161" s="9">
        <v>1248.5</v>
      </c>
      <c r="R161" s="9">
        <v>1426.8571428571429</v>
      </c>
      <c r="S161" s="9">
        <v>567.5</v>
      </c>
      <c r="T161" s="10">
        <f t="shared" si="9"/>
        <v>7121.8571428571431</v>
      </c>
    </row>
    <row r="162" spans="1:20" hidden="1" x14ac:dyDescent="0.25">
      <c r="A162" s="6">
        <v>179</v>
      </c>
      <c r="B162" s="6">
        <v>152</v>
      </c>
      <c r="C162" s="40" t="s">
        <v>155</v>
      </c>
      <c r="D162" s="14" t="s">
        <v>181</v>
      </c>
      <c r="E162" s="14" t="s">
        <v>279</v>
      </c>
      <c r="F162" s="9">
        <f t="shared" si="11"/>
        <v>0</v>
      </c>
      <c r="G162" s="9"/>
      <c r="H162" s="9"/>
      <c r="I162" s="9"/>
      <c r="J162" s="9"/>
      <c r="K162" s="9"/>
      <c r="L162" s="9"/>
      <c r="M162" s="35">
        <v>0</v>
      </c>
      <c r="N162" s="9">
        <v>475</v>
      </c>
      <c r="O162" s="9">
        <v>625</v>
      </c>
      <c r="P162" s="9">
        <v>625</v>
      </c>
      <c r="Q162" s="9">
        <v>625</v>
      </c>
      <c r="R162" s="9">
        <v>625</v>
      </c>
      <c r="S162" s="9">
        <v>625</v>
      </c>
      <c r="T162" s="10">
        <f t="shared" si="9"/>
        <v>3600</v>
      </c>
    </row>
    <row r="163" spans="1:20" hidden="1" x14ac:dyDescent="0.25">
      <c r="A163" s="6">
        <v>180</v>
      </c>
      <c r="B163" s="6">
        <v>153</v>
      </c>
      <c r="C163" s="40" t="s">
        <v>280</v>
      </c>
      <c r="D163" s="14" t="s">
        <v>181</v>
      </c>
      <c r="E163" s="14" t="s">
        <v>281</v>
      </c>
      <c r="F163" s="9">
        <f t="shared" si="11"/>
        <v>0</v>
      </c>
      <c r="G163" s="9"/>
      <c r="H163" s="9"/>
      <c r="I163" s="9"/>
      <c r="J163" s="9"/>
      <c r="K163" s="9"/>
      <c r="L163" s="9"/>
      <c r="M163" s="35">
        <v>375</v>
      </c>
      <c r="N163" s="9">
        <v>875</v>
      </c>
      <c r="O163" s="9">
        <v>875</v>
      </c>
      <c r="P163" s="9">
        <v>787.5</v>
      </c>
      <c r="Q163" s="9">
        <v>1225</v>
      </c>
      <c r="R163" s="9">
        <v>1225</v>
      </c>
      <c r="S163" s="9">
        <v>1555.3030303030305</v>
      </c>
      <c r="T163" s="10">
        <f t="shared" si="9"/>
        <v>6917.80303030303</v>
      </c>
    </row>
    <row r="164" spans="1:20" hidden="1" x14ac:dyDescent="0.25">
      <c r="A164" s="6">
        <v>181</v>
      </c>
      <c r="B164" s="6">
        <v>154</v>
      </c>
      <c r="C164" s="40" t="s">
        <v>280</v>
      </c>
      <c r="D164" s="14" t="s">
        <v>181</v>
      </c>
      <c r="E164" s="14" t="s">
        <v>282</v>
      </c>
      <c r="F164" s="9">
        <f t="shared" si="11"/>
        <v>0</v>
      </c>
      <c r="G164" s="9"/>
      <c r="H164" s="9"/>
      <c r="I164" s="9"/>
      <c r="J164" s="9"/>
      <c r="K164" s="9"/>
      <c r="L164" s="9"/>
      <c r="M164" s="35">
        <v>375</v>
      </c>
      <c r="N164" s="9">
        <v>875</v>
      </c>
      <c r="O164" s="9">
        <v>962.5</v>
      </c>
      <c r="P164" s="9">
        <v>700</v>
      </c>
      <c r="Q164" s="9">
        <v>823.00724637681151</v>
      </c>
      <c r="R164" s="9">
        <v>1137.5</v>
      </c>
      <c r="S164" s="9">
        <v>1137.5</v>
      </c>
      <c r="T164" s="10">
        <f t="shared" si="9"/>
        <v>6010.507246376812</v>
      </c>
    </row>
    <row r="165" spans="1:20" hidden="1" x14ac:dyDescent="0.25">
      <c r="A165" s="6">
        <v>182</v>
      </c>
      <c r="B165" s="6">
        <v>155</v>
      </c>
      <c r="C165" s="40" t="s">
        <v>280</v>
      </c>
      <c r="D165" s="14" t="s">
        <v>181</v>
      </c>
      <c r="E165" s="14" t="s">
        <v>283</v>
      </c>
      <c r="F165" s="9">
        <f t="shared" si="11"/>
        <v>0</v>
      </c>
      <c r="G165" s="9"/>
      <c r="H165" s="9"/>
      <c r="I165" s="9"/>
      <c r="J165" s="9"/>
      <c r="K165" s="9"/>
      <c r="L165" s="9"/>
      <c r="M165" s="35">
        <v>0</v>
      </c>
      <c r="N165" s="9">
        <v>375</v>
      </c>
      <c r="O165" s="9">
        <v>875</v>
      </c>
      <c r="P165" s="9">
        <v>787.5</v>
      </c>
      <c r="Q165" s="9">
        <v>612.5</v>
      </c>
      <c r="R165" s="9">
        <v>700</v>
      </c>
      <c r="S165" s="9">
        <v>665.15151515151524</v>
      </c>
      <c r="T165" s="10">
        <f t="shared" si="9"/>
        <v>4015.151515151515</v>
      </c>
    </row>
    <row r="166" spans="1:20" hidden="1" x14ac:dyDescent="0.25">
      <c r="A166" s="6">
        <v>183</v>
      </c>
      <c r="B166" s="6">
        <v>156</v>
      </c>
      <c r="C166" s="40" t="s">
        <v>280</v>
      </c>
      <c r="D166" s="14" t="s">
        <v>181</v>
      </c>
      <c r="E166" s="14" t="s">
        <v>284</v>
      </c>
      <c r="F166" s="9">
        <f t="shared" si="11"/>
        <v>0</v>
      </c>
      <c r="G166" s="9"/>
      <c r="H166" s="9"/>
      <c r="I166" s="9"/>
      <c r="J166" s="9"/>
      <c r="K166" s="9"/>
      <c r="L166" s="9"/>
      <c r="M166" s="35">
        <v>462.5</v>
      </c>
      <c r="N166" s="9">
        <v>875</v>
      </c>
      <c r="O166" s="9">
        <v>875</v>
      </c>
      <c r="P166" s="9">
        <v>700</v>
      </c>
      <c r="Q166" s="9">
        <v>1225</v>
      </c>
      <c r="R166" s="9">
        <v>1241.6666666666665</v>
      </c>
      <c r="S166" s="9">
        <v>700</v>
      </c>
      <c r="T166" s="10">
        <f t="shared" si="9"/>
        <v>6079.1666666666661</v>
      </c>
    </row>
    <row r="167" spans="1:20" hidden="1" x14ac:dyDescent="0.25">
      <c r="A167" s="6">
        <v>184</v>
      </c>
      <c r="B167" s="6">
        <v>157</v>
      </c>
      <c r="C167" s="40" t="s">
        <v>280</v>
      </c>
      <c r="D167" s="14" t="s">
        <v>181</v>
      </c>
      <c r="E167" s="14" t="s">
        <v>285</v>
      </c>
      <c r="F167" s="9">
        <f t="shared" si="11"/>
        <v>0</v>
      </c>
      <c r="G167" s="9"/>
      <c r="H167" s="9"/>
      <c r="I167" s="9"/>
      <c r="J167" s="9"/>
      <c r="K167" s="9"/>
      <c r="L167" s="9"/>
      <c r="M167" s="35">
        <v>375</v>
      </c>
      <c r="N167" s="9">
        <v>875</v>
      </c>
      <c r="O167" s="9">
        <v>875</v>
      </c>
      <c r="P167" s="9">
        <v>700</v>
      </c>
      <c r="Q167" s="9">
        <v>862.31884057971013</v>
      </c>
      <c r="R167" s="9">
        <v>1050</v>
      </c>
      <c r="S167" s="9">
        <v>962.5</v>
      </c>
      <c r="T167" s="10">
        <f t="shared" si="9"/>
        <v>5699.81884057971</v>
      </c>
    </row>
    <row r="168" spans="1:20" hidden="1" x14ac:dyDescent="0.25">
      <c r="A168" s="6">
        <v>185</v>
      </c>
      <c r="B168" s="6">
        <v>158</v>
      </c>
      <c r="C168" s="40" t="s">
        <v>280</v>
      </c>
      <c r="D168" s="19" t="s">
        <v>181</v>
      </c>
      <c r="E168" s="14" t="s">
        <v>286</v>
      </c>
      <c r="F168" s="9">
        <f t="shared" si="11"/>
        <v>0</v>
      </c>
      <c r="G168" s="9"/>
      <c r="H168" s="9"/>
      <c r="I168" s="9"/>
      <c r="J168" s="9"/>
      <c r="K168" s="9"/>
      <c r="L168" s="9"/>
      <c r="M168" s="35">
        <v>0</v>
      </c>
      <c r="N168" s="9">
        <v>0</v>
      </c>
      <c r="O168" s="9">
        <v>0</v>
      </c>
      <c r="P168" s="9">
        <v>0</v>
      </c>
      <c r="Q168" s="9">
        <v>762.5</v>
      </c>
      <c r="R168" s="9">
        <v>1137.5</v>
      </c>
      <c r="S168" s="9">
        <v>1773.8636363636365</v>
      </c>
      <c r="T168" s="10">
        <f t="shared" si="9"/>
        <v>3673.8636363636365</v>
      </c>
    </row>
    <row r="169" spans="1:20" hidden="1" x14ac:dyDescent="0.25">
      <c r="A169" s="6">
        <v>186</v>
      </c>
      <c r="B169" s="6">
        <v>159</v>
      </c>
      <c r="C169" s="40" t="s">
        <v>280</v>
      </c>
      <c r="D169" s="14" t="s">
        <v>181</v>
      </c>
      <c r="E169" s="14" t="s">
        <v>287</v>
      </c>
      <c r="F169" s="9">
        <f t="shared" si="11"/>
        <v>0</v>
      </c>
      <c r="G169" s="9"/>
      <c r="H169" s="9"/>
      <c r="I169" s="9"/>
      <c r="J169" s="9"/>
      <c r="K169" s="9"/>
      <c r="L169" s="9"/>
      <c r="M169" s="35">
        <v>433.33333333333337</v>
      </c>
      <c r="N169" s="9">
        <v>875</v>
      </c>
      <c r="O169" s="9">
        <v>1147.7272727272727</v>
      </c>
      <c r="P169" s="9">
        <v>787.5</v>
      </c>
      <c r="Q169" s="9">
        <v>1050</v>
      </c>
      <c r="R169" s="9">
        <v>900.30663780663781</v>
      </c>
      <c r="S169" s="9">
        <v>1050</v>
      </c>
      <c r="T169" s="10">
        <f t="shared" si="9"/>
        <v>6243.8672438672438</v>
      </c>
    </row>
    <row r="170" spans="1:20" hidden="1" x14ac:dyDescent="0.25">
      <c r="A170" s="6">
        <v>187</v>
      </c>
      <c r="B170" s="6">
        <v>160</v>
      </c>
      <c r="C170" s="41" t="s">
        <v>167</v>
      </c>
      <c r="D170" s="14" t="s">
        <v>181</v>
      </c>
      <c r="E170" s="14" t="s">
        <v>288</v>
      </c>
      <c r="F170" s="9">
        <f t="shared" si="11"/>
        <v>0</v>
      </c>
      <c r="G170" s="9"/>
      <c r="H170" s="9"/>
      <c r="I170" s="9"/>
      <c r="J170" s="9"/>
      <c r="K170" s="9"/>
      <c r="L170" s="9"/>
      <c r="M170" s="9">
        <v>0</v>
      </c>
      <c r="N170" s="9">
        <v>350</v>
      </c>
      <c r="O170" s="9">
        <v>306.25</v>
      </c>
      <c r="P170" s="9">
        <v>437.5</v>
      </c>
      <c r="Q170" s="9">
        <v>437.5</v>
      </c>
      <c r="R170" s="9">
        <v>87.5</v>
      </c>
      <c r="S170" s="9">
        <v>262.5</v>
      </c>
      <c r="T170" s="10">
        <f t="shared" si="9"/>
        <v>1881.25</v>
      </c>
    </row>
    <row r="171" spans="1:20" hidden="1" x14ac:dyDescent="0.25">
      <c r="A171" s="6">
        <v>188</v>
      </c>
      <c r="B171" s="6">
        <v>161</v>
      </c>
      <c r="C171" s="41" t="s">
        <v>167</v>
      </c>
      <c r="D171" s="42" t="s">
        <v>181</v>
      </c>
      <c r="E171" s="42" t="s">
        <v>289</v>
      </c>
      <c r="F171" s="43">
        <f t="shared" si="11"/>
        <v>0</v>
      </c>
      <c r="G171" s="43"/>
      <c r="H171" s="43"/>
      <c r="I171" s="43"/>
      <c r="J171" s="43"/>
      <c r="K171" s="43"/>
      <c r="L171" s="43"/>
      <c r="M171" s="9">
        <v>0</v>
      </c>
      <c r="N171" s="9">
        <v>306.25</v>
      </c>
      <c r="O171" s="9">
        <v>350</v>
      </c>
      <c r="P171" s="9">
        <v>437.50000000000006</v>
      </c>
      <c r="Q171" s="9">
        <v>393.75</v>
      </c>
      <c r="R171" s="9">
        <v>481.25</v>
      </c>
      <c r="S171" s="9">
        <v>0</v>
      </c>
      <c r="T171" s="10">
        <f t="shared" si="9"/>
        <v>1968.75</v>
      </c>
    </row>
    <row r="172" spans="1:20" hidden="1" x14ac:dyDescent="0.25">
      <c r="A172" s="6">
        <v>189</v>
      </c>
      <c r="B172" s="6">
        <v>162</v>
      </c>
      <c r="C172" s="41" t="s">
        <v>167</v>
      </c>
      <c r="D172" s="8" t="s">
        <v>181</v>
      </c>
      <c r="E172" s="8" t="s">
        <v>290</v>
      </c>
      <c r="F172" s="9">
        <f t="shared" si="11"/>
        <v>0</v>
      </c>
      <c r="G172" s="9"/>
      <c r="H172" s="9"/>
      <c r="I172" s="9"/>
      <c r="J172" s="9"/>
      <c r="K172" s="9"/>
      <c r="L172" s="9"/>
      <c r="M172" s="9">
        <v>0</v>
      </c>
      <c r="N172" s="9">
        <v>0</v>
      </c>
      <c r="O172" s="9">
        <v>0</v>
      </c>
      <c r="P172" s="9">
        <v>0</v>
      </c>
      <c r="Q172" s="9">
        <v>25</v>
      </c>
      <c r="R172" s="9">
        <v>437.5</v>
      </c>
      <c r="S172" s="9">
        <v>612.5</v>
      </c>
      <c r="T172" s="10">
        <f t="shared" si="9"/>
        <v>1075</v>
      </c>
    </row>
    <row r="173" spans="1:20" hidden="1" x14ac:dyDescent="0.25">
      <c r="A173" s="6">
        <v>190</v>
      </c>
      <c r="B173" s="6">
        <v>163</v>
      </c>
      <c r="C173" s="41" t="s">
        <v>291</v>
      </c>
      <c r="D173" s="14" t="s">
        <v>181</v>
      </c>
      <c r="E173" s="14" t="s">
        <v>292</v>
      </c>
      <c r="F173" s="9">
        <f t="shared" si="11"/>
        <v>0</v>
      </c>
      <c r="G173" s="9"/>
      <c r="H173" s="9"/>
      <c r="I173" s="9"/>
      <c r="J173" s="9"/>
      <c r="K173" s="9"/>
      <c r="L173" s="9"/>
      <c r="M173" s="9">
        <v>0</v>
      </c>
      <c r="N173" s="9">
        <v>306.25</v>
      </c>
      <c r="O173" s="9">
        <v>350</v>
      </c>
      <c r="P173" s="9">
        <v>437.5</v>
      </c>
      <c r="Q173" s="9">
        <v>431.73309178743961</v>
      </c>
      <c r="R173" s="9">
        <v>350</v>
      </c>
      <c r="S173" s="9">
        <v>438.5</v>
      </c>
      <c r="T173" s="10">
        <f t="shared" si="9"/>
        <v>2313.9830917874397</v>
      </c>
    </row>
    <row r="174" spans="1:20" hidden="1" x14ac:dyDescent="0.25">
      <c r="A174" s="6"/>
      <c r="B174" s="6">
        <v>164</v>
      </c>
      <c r="C174" s="41" t="s">
        <v>291</v>
      </c>
      <c r="D174" s="14" t="s">
        <v>181</v>
      </c>
      <c r="E174" s="14"/>
      <c r="F174" s="9">
        <f t="shared" si="11"/>
        <v>0</v>
      </c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10">
        <f t="shared" si="9"/>
        <v>0</v>
      </c>
    </row>
    <row r="175" spans="1:20" s="25" customFormat="1" ht="12.75" hidden="1" x14ac:dyDescent="0.25">
      <c r="A175" s="21"/>
      <c r="B175" s="21"/>
      <c r="C175" s="22" t="s">
        <v>141</v>
      </c>
      <c r="D175" s="23"/>
      <c r="E175" s="23"/>
      <c r="F175" s="24">
        <f t="shared" ref="F175:S175" si="12">SUM(F152:F174)</f>
        <v>0</v>
      </c>
      <c r="G175" s="24">
        <f t="shared" si="12"/>
        <v>0</v>
      </c>
      <c r="H175" s="24">
        <f t="shared" si="12"/>
        <v>0</v>
      </c>
      <c r="I175" s="24">
        <f t="shared" si="12"/>
        <v>0</v>
      </c>
      <c r="J175" s="24">
        <f t="shared" si="12"/>
        <v>0</v>
      </c>
      <c r="K175" s="24">
        <f t="shared" si="12"/>
        <v>0</v>
      </c>
      <c r="L175" s="24">
        <f t="shared" si="12"/>
        <v>0</v>
      </c>
      <c r="M175" s="24">
        <f t="shared" si="12"/>
        <v>13168.883333333333</v>
      </c>
      <c r="N175" s="24">
        <f t="shared" si="12"/>
        <v>15853.476315789474</v>
      </c>
      <c r="O175" s="24">
        <f t="shared" si="12"/>
        <v>17089.336363636365</v>
      </c>
      <c r="P175" s="24">
        <f t="shared" si="12"/>
        <v>15537.275</v>
      </c>
      <c r="Q175" s="24">
        <f t="shared" si="12"/>
        <v>21069.201841560422</v>
      </c>
      <c r="R175" s="24">
        <f t="shared" si="12"/>
        <v>20305.865367965365</v>
      </c>
      <c r="S175" s="24">
        <f t="shared" si="12"/>
        <v>19414.257825613662</v>
      </c>
      <c r="T175" s="24">
        <f t="shared" si="9"/>
        <v>122438.29604789862</v>
      </c>
    </row>
    <row r="176" spans="1:20" s="29" customFormat="1" x14ac:dyDescent="0.25">
      <c r="A176" s="26">
        <v>224</v>
      </c>
      <c r="B176" s="26"/>
      <c r="C176" s="7" t="s">
        <v>293</v>
      </c>
      <c r="D176" s="27"/>
      <c r="E176" s="27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>
        <v>0</v>
      </c>
      <c r="T176" s="28">
        <f t="shared" si="9"/>
        <v>0</v>
      </c>
    </row>
    <row r="177" spans="1:20" ht="22.5" hidden="1" x14ac:dyDescent="0.25">
      <c r="A177" s="6">
        <v>225</v>
      </c>
      <c r="B177" s="6">
        <v>165</v>
      </c>
      <c r="C177" s="33" t="s">
        <v>294</v>
      </c>
      <c r="D177" s="14" t="s">
        <v>21</v>
      </c>
      <c r="E177" s="14" t="s">
        <v>295</v>
      </c>
      <c r="F177" s="9">
        <f t="shared" ref="F177:F229" si="13">SUM(G177:L177)</f>
        <v>0</v>
      </c>
      <c r="G177" s="9"/>
      <c r="H177" s="9"/>
      <c r="I177" s="9"/>
      <c r="J177" s="9"/>
      <c r="K177" s="9"/>
      <c r="L177" s="9"/>
      <c r="M177" s="9">
        <v>4270.8500000000004</v>
      </c>
      <c r="N177" s="9">
        <v>4188.93</v>
      </c>
      <c r="O177" s="9">
        <v>4982.07</v>
      </c>
      <c r="P177" s="9">
        <v>4225.95</v>
      </c>
      <c r="Q177" s="9">
        <v>4763.8999999999996</v>
      </c>
      <c r="R177" s="9">
        <v>5891.4431746031751</v>
      </c>
      <c r="S177" s="9">
        <v>2360.5100000000002</v>
      </c>
      <c r="T177" s="10">
        <f t="shared" si="9"/>
        <v>30683.653174603176</v>
      </c>
    </row>
    <row r="178" spans="1:20" hidden="1" x14ac:dyDescent="0.25">
      <c r="A178" s="6">
        <v>226</v>
      </c>
      <c r="B178" s="6">
        <v>166</v>
      </c>
      <c r="C178" s="33" t="s">
        <v>296</v>
      </c>
      <c r="D178" s="14" t="s">
        <v>297</v>
      </c>
      <c r="E178" s="14" t="s">
        <v>298</v>
      </c>
      <c r="F178" s="9">
        <f t="shared" si="13"/>
        <v>0</v>
      </c>
      <c r="G178" s="9"/>
      <c r="H178" s="9"/>
      <c r="I178" s="9"/>
      <c r="J178" s="9"/>
      <c r="K178" s="9"/>
      <c r="L178" s="9"/>
      <c r="M178" s="9">
        <v>5877.62</v>
      </c>
      <c r="N178" s="9">
        <v>4959.5200000000004</v>
      </c>
      <c r="O178" s="9">
        <v>6144.93</v>
      </c>
      <c r="P178" s="9">
        <v>2884.2</v>
      </c>
      <c r="Q178" s="9">
        <v>0</v>
      </c>
      <c r="R178" s="9">
        <v>2034.3530158730164</v>
      </c>
      <c r="S178" s="9">
        <v>3146.5</v>
      </c>
      <c r="T178" s="10">
        <f t="shared" si="9"/>
        <v>25047.123015873018</v>
      </c>
    </row>
    <row r="179" spans="1:20" hidden="1" x14ac:dyDescent="0.25">
      <c r="A179" s="6">
        <v>227</v>
      </c>
      <c r="B179" s="6">
        <v>167</v>
      </c>
      <c r="C179" s="33" t="s">
        <v>296</v>
      </c>
      <c r="D179" s="14" t="s">
        <v>297</v>
      </c>
      <c r="E179" s="14" t="s">
        <v>299</v>
      </c>
      <c r="F179" s="9">
        <f t="shared" si="13"/>
        <v>0</v>
      </c>
      <c r="G179" s="9"/>
      <c r="H179" s="9"/>
      <c r="I179" s="9"/>
      <c r="J179" s="9"/>
      <c r="K179" s="9"/>
      <c r="L179" s="9"/>
      <c r="M179" s="9">
        <v>4846.8608333333341</v>
      </c>
      <c r="N179" s="9">
        <v>4059.2799999999997</v>
      </c>
      <c r="O179" s="9">
        <v>3798.9</v>
      </c>
      <c r="P179" s="9">
        <v>5087.1000000000004</v>
      </c>
      <c r="Q179" s="9">
        <v>3866.9300000000003</v>
      </c>
      <c r="R179" s="9">
        <v>5372.25</v>
      </c>
      <c r="S179" s="9">
        <v>6242.119999999999</v>
      </c>
      <c r="T179" s="10">
        <f t="shared" si="9"/>
        <v>33273.440833333327</v>
      </c>
    </row>
    <row r="180" spans="1:20" hidden="1" x14ac:dyDescent="0.25">
      <c r="A180" s="6">
        <v>228</v>
      </c>
      <c r="B180" s="6">
        <v>168</v>
      </c>
      <c r="C180" s="30" t="s">
        <v>300</v>
      </c>
      <c r="D180" s="19" t="s">
        <v>297</v>
      </c>
      <c r="E180" s="14" t="s">
        <v>301</v>
      </c>
      <c r="F180" s="9">
        <f t="shared" si="13"/>
        <v>0</v>
      </c>
      <c r="G180" s="9"/>
      <c r="H180" s="9"/>
      <c r="I180" s="9"/>
      <c r="J180" s="9"/>
      <c r="K180" s="9"/>
      <c r="L180" s="9"/>
      <c r="M180" s="9">
        <v>476.75</v>
      </c>
      <c r="N180" s="9">
        <v>369.44692982456144</v>
      </c>
      <c r="O180" s="9">
        <v>470.27192317916001</v>
      </c>
      <c r="P180" s="9">
        <v>502.441147550062</v>
      </c>
      <c r="Q180" s="9">
        <v>332.5</v>
      </c>
      <c r="R180" s="9">
        <v>366.25</v>
      </c>
      <c r="S180" s="9">
        <v>353.25</v>
      </c>
      <c r="T180" s="10">
        <f t="shared" si="9"/>
        <v>2870.9100005537834</v>
      </c>
    </row>
    <row r="181" spans="1:20" hidden="1" x14ac:dyDescent="0.25">
      <c r="A181" s="6">
        <v>229</v>
      </c>
      <c r="B181" s="6">
        <v>169</v>
      </c>
      <c r="C181" s="33" t="s">
        <v>302</v>
      </c>
      <c r="D181" s="14" t="s">
        <v>297</v>
      </c>
      <c r="E181" s="14" t="s">
        <v>303</v>
      </c>
      <c r="F181" s="9">
        <f t="shared" si="13"/>
        <v>0</v>
      </c>
      <c r="G181" s="9"/>
      <c r="H181" s="9"/>
      <c r="I181" s="9"/>
      <c r="J181" s="9"/>
      <c r="K181" s="9"/>
      <c r="L181" s="9"/>
      <c r="M181" s="9">
        <v>1091.28</v>
      </c>
      <c r="N181" s="9">
        <v>1790.78</v>
      </c>
      <c r="O181" s="9">
        <v>1175.7700000000002</v>
      </c>
      <c r="P181" s="9">
        <v>976.3</v>
      </c>
      <c r="Q181" s="9">
        <v>1318.3</v>
      </c>
      <c r="R181" s="9">
        <v>1323.6023809523808</v>
      </c>
      <c r="S181" s="9">
        <v>773</v>
      </c>
      <c r="T181" s="10">
        <f t="shared" si="9"/>
        <v>8449.0323809523798</v>
      </c>
    </row>
    <row r="182" spans="1:20" hidden="1" x14ac:dyDescent="0.25">
      <c r="A182" s="6">
        <v>230</v>
      </c>
      <c r="B182" s="6">
        <v>170</v>
      </c>
      <c r="C182" s="33" t="s">
        <v>304</v>
      </c>
      <c r="D182" s="14" t="s">
        <v>297</v>
      </c>
      <c r="E182" s="14" t="s">
        <v>305</v>
      </c>
      <c r="F182" s="9">
        <f t="shared" si="13"/>
        <v>0</v>
      </c>
      <c r="G182" s="9"/>
      <c r="H182" s="9"/>
      <c r="I182" s="9"/>
      <c r="J182" s="9"/>
      <c r="K182" s="9"/>
      <c r="L182" s="9"/>
      <c r="M182" s="9">
        <v>531.15</v>
      </c>
      <c r="N182" s="9">
        <v>400.42</v>
      </c>
      <c r="O182" s="9">
        <v>586.71</v>
      </c>
      <c r="P182" s="9">
        <v>440</v>
      </c>
      <c r="Q182" s="9">
        <v>487.48260869565217</v>
      </c>
      <c r="R182" s="9">
        <v>380</v>
      </c>
      <c r="S182" s="9">
        <v>434.93329004329007</v>
      </c>
      <c r="T182" s="10">
        <f t="shared" si="9"/>
        <v>3260.6958987389426</v>
      </c>
    </row>
    <row r="183" spans="1:20" hidden="1" x14ac:dyDescent="0.25">
      <c r="A183" s="6">
        <v>231</v>
      </c>
      <c r="B183" s="6">
        <v>171</v>
      </c>
      <c r="C183" s="33" t="s">
        <v>306</v>
      </c>
      <c r="D183" s="14" t="s">
        <v>297</v>
      </c>
      <c r="E183" s="14" t="s">
        <v>307</v>
      </c>
      <c r="F183" s="9">
        <f t="shared" si="13"/>
        <v>0</v>
      </c>
      <c r="G183" s="9"/>
      <c r="H183" s="9"/>
      <c r="I183" s="9"/>
      <c r="J183" s="9"/>
      <c r="K183" s="9"/>
      <c r="L183" s="9"/>
      <c r="M183" s="9">
        <v>547.63591058700865</v>
      </c>
      <c r="N183" s="9">
        <v>631.25</v>
      </c>
      <c r="O183" s="9">
        <v>695</v>
      </c>
      <c r="P183" s="9">
        <v>633.24049254891747</v>
      </c>
      <c r="Q183" s="9">
        <v>675.30722107957536</v>
      </c>
      <c r="R183" s="9">
        <v>653.56615858410953</v>
      </c>
      <c r="S183" s="9">
        <v>357.98055317322888</v>
      </c>
      <c r="T183" s="10">
        <f t="shared" si="9"/>
        <v>4193.9803359728403</v>
      </c>
    </row>
    <row r="184" spans="1:20" hidden="1" x14ac:dyDescent="0.25">
      <c r="A184" s="6">
        <v>232</v>
      </c>
      <c r="B184" s="6">
        <v>172</v>
      </c>
      <c r="C184" s="33" t="s">
        <v>308</v>
      </c>
      <c r="D184" s="14" t="s">
        <v>297</v>
      </c>
      <c r="E184" s="14" t="s">
        <v>309</v>
      </c>
      <c r="F184" s="9">
        <f t="shared" si="13"/>
        <v>0</v>
      </c>
      <c r="G184" s="9"/>
      <c r="H184" s="9"/>
      <c r="I184" s="9"/>
      <c r="J184" s="9"/>
      <c r="K184" s="9"/>
      <c r="L184" s="9"/>
      <c r="M184" s="9">
        <v>80</v>
      </c>
      <c r="N184" s="9">
        <v>508.64035087719299</v>
      </c>
      <c r="O184" s="9">
        <v>510</v>
      </c>
      <c r="P184" s="9">
        <v>500</v>
      </c>
      <c r="Q184" s="9">
        <v>522.5</v>
      </c>
      <c r="R184" s="9">
        <v>511.34920634920633</v>
      </c>
      <c r="S184" s="9">
        <v>262.33944318468127</v>
      </c>
      <c r="T184" s="10">
        <f t="shared" si="9"/>
        <v>2894.8290004110809</v>
      </c>
    </row>
    <row r="185" spans="1:20" hidden="1" x14ac:dyDescent="0.25">
      <c r="A185" s="6">
        <v>233</v>
      </c>
      <c r="B185" s="6">
        <v>173</v>
      </c>
      <c r="C185" s="30" t="s">
        <v>310</v>
      </c>
      <c r="D185" s="19" t="s">
        <v>297</v>
      </c>
      <c r="E185" s="14" t="s">
        <v>311</v>
      </c>
      <c r="F185" s="9">
        <f t="shared" si="13"/>
        <v>0</v>
      </c>
      <c r="G185" s="9"/>
      <c r="H185" s="9"/>
      <c r="I185" s="9"/>
      <c r="J185" s="9"/>
      <c r="K185" s="9"/>
      <c r="L185" s="9"/>
      <c r="M185" s="9">
        <v>725.38959876543208</v>
      </c>
      <c r="N185" s="9">
        <v>707.5</v>
      </c>
      <c r="O185" s="9">
        <v>965</v>
      </c>
      <c r="P185" s="9">
        <v>727.5</v>
      </c>
      <c r="Q185" s="9">
        <v>902.82608695652175</v>
      </c>
      <c r="R185" s="9">
        <v>375</v>
      </c>
      <c r="S185" s="9">
        <v>293.5</v>
      </c>
      <c r="T185" s="10">
        <f t="shared" si="9"/>
        <v>4696.7156857219543</v>
      </c>
    </row>
    <row r="186" spans="1:20" hidden="1" x14ac:dyDescent="0.25">
      <c r="A186" s="6">
        <v>234</v>
      </c>
      <c r="B186" s="6">
        <v>174</v>
      </c>
      <c r="C186" s="30" t="s">
        <v>312</v>
      </c>
      <c r="D186" s="19" t="s">
        <v>297</v>
      </c>
      <c r="E186" s="14" t="s">
        <v>313</v>
      </c>
      <c r="F186" s="9">
        <f t="shared" si="13"/>
        <v>0</v>
      </c>
      <c r="G186" s="9"/>
      <c r="H186" s="9"/>
      <c r="I186" s="9"/>
      <c r="J186" s="9"/>
      <c r="K186" s="9"/>
      <c r="L186" s="9"/>
      <c r="M186" s="9">
        <v>0</v>
      </c>
      <c r="N186" s="9">
        <v>1794.1004784688994</v>
      </c>
      <c r="O186" s="9">
        <v>812</v>
      </c>
      <c r="P186" s="9">
        <v>854</v>
      </c>
      <c r="Q186" s="9">
        <v>992</v>
      </c>
      <c r="R186" s="9">
        <v>264</v>
      </c>
      <c r="S186" s="9">
        <v>921.25</v>
      </c>
      <c r="T186" s="10">
        <f t="shared" si="9"/>
        <v>5637.3504784688994</v>
      </c>
    </row>
    <row r="187" spans="1:20" hidden="1" x14ac:dyDescent="0.25">
      <c r="A187" s="6">
        <v>235</v>
      </c>
      <c r="B187" s="6">
        <v>175</v>
      </c>
      <c r="C187" s="33" t="s">
        <v>314</v>
      </c>
      <c r="D187" s="14" t="s">
        <v>297</v>
      </c>
      <c r="E187" s="14" t="s">
        <v>315</v>
      </c>
      <c r="F187" s="9">
        <f t="shared" si="13"/>
        <v>0</v>
      </c>
      <c r="G187" s="9"/>
      <c r="H187" s="9"/>
      <c r="I187" s="9"/>
      <c r="J187" s="9"/>
      <c r="K187" s="9"/>
      <c r="L187" s="9"/>
      <c r="M187" s="9">
        <v>1125</v>
      </c>
      <c r="N187" s="9">
        <v>1062.5</v>
      </c>
      <c r="O187" s="9">
        <v>1112.5</v>
      </c>
      <c r="P187" s="9">
        <v>1155</v>
      </c>
      <c r="Q187" s="9">
        <v>656.25</v>
      </c>
      <c r="R187" s="9">
        <v>1113.8095238095239</v>
      </c>
      <c r="S187" s="9">
        <v>781.25</v>
      </c>
      <c r="T187" s="10">
        <f t="shared" si="9"/>
        <v>7006.3095238095239</v>
      </c>
    </row>
    <row r="188" spans="1:20" hidden="1" x14ac:dyDescent="0.25">
      <c r="A188" s="6">
        <v>236</v>
      </c>
      <c r="B188" s="6">
        <v>176</v>
      </c>
      <c r="C188" s="30" t="s">
        <v>316</v>
      </c>
      <c r="D188" s="19" t="s">
        <v>297</v>
      </c>
      <c r="E188" s="14" t="s">
        <v>317</v>
      </c>
      <c r="F188" s="9">
        <f t="shared" si="13"/>
        <v>0</v>
      </c>
      <c r="G188" s="9"/>
      <c r="H188" s="9"/>
      <c r="I188" s="9"/>
      <c r="J188" s="9"/>
      <c r="K188" s="9"/>
      <c r="L188" s="9"/>
      <c r="M188" s="9">
        <v>0</v>
      </c>
      <c r="N188" s="9">
        <v>17.5</v>
      </c>
      <c r="O188" s="9">
        <v>126.25</v>
      </c>
      <c r="P188" s="9">
        <v>102.5</v>
      </c>
      <c r="Q188" s="9">
        <v>146.25</v>
      </c>
      <c r="R188" s="9">
        <v>177.85714285714286</v>
      </c>
      <c r="S188" s="9">
        <v>331.75</v>
      </c>
      <c r="T188" s="10">
        <f t="shared" si="9"/>
        <v>902.10714285714289</v>
      </c>
    </row>
    <row r="189" spans="1:20" hidden="1" x14ac:dyDescent="0.25">
      <c r="A189" s="6">
        <v>237</v>
      </c>
      <c r="B189" s="6">
        <v>177</v>
      </c>
      <c r="C189" s="30" t="s">
        <v>316</v>
      </c>
      <c r="D189" s="14" t="s">
        <v>297</v>
      </c>
      <c r="E189" s="14" t="s">
        <v>318</v>
      </c>
      <c r="F189" s="9">
        <f t="shared" si="13"/>
        <v>0</v>
      </c>
      <c r="G189" s="9"/>
      <c r="H189" s="9"/>
      <c r="I189" s="9"/>
      <c r="J189" s="9"/>
      <c r="K189" s="9"/>
      <c r="L189" s="9"/>
      <c r="M189" s="9">
        <v>3.75</v>
      </c>
      <c r="N189" s="9">
        <v>66.25</v>
      </c>
      <c r="O189" s="9">
        <v>127.5</v>
      </c>
      <c r="P189" s="9">
        <v>102.5</v>
      </c>
      <c r="Q189" s="9">
        <v>191.77639751552795</v>
      </c>
      <c r="R189" s="9">
        <v>191.25</v>
      </c>
      <c r="S189" s="9">
        <v>342</v>
      </c>
      <c r="T189" s="10">
        <f t="shared" si="9"/>
        <v>1025.0263975155281</v>
      </c>
    </row>
    <row r="190" spans="1:20" hidden="1" x14ac:dyDescent="0.25">
      <c r="A190" s="6">
        <v>238</v>
      </c>
      <c r="B190" s="6">
        <v>178</v>
      </c>
      <c r="C190" s="30" t="s">
        <v>316</v>
      </c>
      <c r="D190" s="19" t="s">
        <v>297</v>
      </c>
      <c r="E190" s="14" t="s">
        <v>319</v>
      </c>
      <c r="F190" s="9">
        <f t="shared" si="13"/>
        <v>0</v>
      </c>
      <c r="G190" s="9"/>
      <c r="H190" s="9"/>
      <c r="I190" s="9"/>
      <c r="J190" s="9"/>
      <c r="K190" s="9"/>
      <c r="L190" s="9"/>
      <c r="M190" s="9">
        <v>295.45</v>
      </c>
      <c r="N190" s="9">
        <v>245.25</v>
      </c>
      <c r="O190" s="9">
        <v>144.5</v>
      </c>
      <c r="P190" s="9">
        <v>144.5</v>
      </c>
      <c r="Q190" s="9">
        <v>314.87456866804695</v>
      </c>
      <c r="R190" s="9">
        <v>106.26779552400671</v>
      </c>
      <c r="S190" s="9">
        <v>125</v>
      </c>
      <c r="T190" s="10">
        <f t="shared" si="9"/>
        <v>1375.8423641920538</v>
      </c>
    </row>
    <row r="191" spans="1:20" hidden="1" x14ac:dyDescent="0.25">
      <c r="A191" s="6">
        <v>239</v>
      </c>
      <c r="B191" s="6">
        <v>179</v>
      </c>
      <c r="C191" s="30" t="s">
        <v>316</v>
      </c>
      <c r="D191" s="19" t="s">
        <v>297</v>
      </c>
      <c r="E191" s="14" t="s">
        <v>320</v>
      </c>
      <c r="F191" s="9">
        <f t="shared" si="13"/>
        <v>0</v>
      </c>
      <c r="G191" s="9"/>
      <c r="H191" s="9"/>
      <c r="I191" s="9"/>
      <c r="J191" s="9"/>
      <c r="K191" s="9"/>
      <c r="L191" s="9"/>
      <c r="M191" s="9">
        <v>2.4338624338611226E-3</v>
      </c>
      <c r="N191" s="9">
        <v>167.75</v>
      </c>
      <c r="O191" s="9">
        <v>132.5</v>
      </c>
      <c r="P191" s="9">
        <v>128.75</v>
      </c>
      <c r="Q191" s="9">
        <v>166.25</v>
      </c>
      <c r="R191" s="9">
        <v>271.42857142857144</v>
      </c>
      <c r="S191" s="9">
        <v>162.19274376417235</v>
      </c>
      <c r="T191" s="10">
        <f t="shared" si="9"/>
        <v>1028.8737490551775</v>
      </c>
    </row>
    <row r="192" spans="1:20" hidden="1" x14ac:dyDescent="0.25">
      <c r="A192" s="6">
        <v>240</v>
      </c>
      <c r="B192" s="6">
        <v>180</v>
      </c>
      <c r="C192" s="33" t="s">
        <v>321</v>
      </c>
      <c r="D192" s="19" t="s">
        <v>297</v>
      </c>
      <c r="E192" s="14" t="s">
        <v>322</v>
      </c>
      <c r="F192" s="9">
        <f t="shared" si="13"/>
        <v>0</v>
      </c>
      <c r="G192" s="9"/>
      <c r="H192" s="9"/>
      <c r="I192" s="9"/>
      <c r="J192" s="9"/>
      <c r="K192" s="9"/>
      <c r="L192" s="9"/>
      <c r="M192" s="9">
        <v>125</v>
      </c>
      <c r="N192" s="9">
        <v>124.99999999999999</v>
      </c>
      <c r="O192" s="9">
        <v>125</v>
      </c>
      <c r="P192" s="9">
        <v>125</v>
      </c>
      <c r="Q192" s="9">
        <v>125</v>
      </c>
      <c r="R192" s="9">
        <v>125</v>
      </c>
      <c r="S192" s="9">
        <v>125</v>
      </c>
      <c r="T192" s="10">
        <f t="shared" si="9"/>
        <v>875</v>
      </c>
    </row>
    <row r="193" spans="1:20" ht="22.5" hidden="1" x14ac:dyDescent="0.25">
      <c r="A193" s="6">
        <v>241</v>
      </c>
      <c r="B193" s="6">
        <v>181</v>
      </c>
      <c r="C193" s="33" t="s">
        <v>323</v>
      </c>
      <c r="D193" s="19" t="s">
        <v>297</v>
      </c>
      <c r="E193" s="14" t="s">
        <v>324</v>
      </c>
      <c r="F193" s="9">
        <f t="shared" si="13"/>
        <v>0</v>
      </c>
      <c r="G193" s="9"/>
      <c r="H193" s="9"/>
      <c r="I193" s="9"/>
      <c r="J193" s="9"/>
      <c r="K193" s="9"/>
      <c r="L193" s="9"/>
      <c r="M193" s="9">
        <v>703.95833333333326</v>
      </c>
      <c r="N193" s="9">
        <v>696.25</v>
      </c>
      <c r="O193" s="9">
        <v>718.75</v>
      </c>
      <c r="P193" s="9">
        <v>637.5</v>
      </c>
      <c r="Q193" s="9">
        <v>948.06073153899229</v>
      </c>
      <c r="R193" s="9">
        <v>447.5</v>
      </c>
      <c r="S193" s="9">
        <v>243.5</v>
      </c>
      <c r="T193" s="10">
        <f t="shared" si="9"/>
        <v>4395.5190648723255</v>
      </c>
    </row>
    <row r="194" spans="1:20" hidden="1" x14ac:dyDescent="0.25">
      <c r="A194" s="6">
        <v>242</v>
      </c>
      <c r="B194" s="6">
        <v>182</v>
      </c>
      <c r="C194" s="33" t="s">
        <v>325</v>
      </c>
      <c r="D194" s="14" t="s">
        <v>297</v>
      </c>
      <c r="E194" s="14" t="s">
        <v>326</v>
      </c>
      <c r="F194" s="9">
        <f t="shared" si="13"/>
        <v>0</v>
      </c>
      <c r="G194" s="9"/>
      <c r="H194" s="9"/>
      <c r="I194" s="9"/>
      <c r="J194" s="9"/>
      <c r="K194" s="9"/>
      <c r="L194" s="9"/>
      <c r="M194" s="9">
        <v>361.25</v>
      </c>
      <c r="N194" s="9">
        <v>299.68600478468898</v>
      </c>
      <c r="O194" s="9">
        <v>250</v>
      </c>
      <c r="P194" s="9">
        <v>317.5</v>
      </c>
      <c r="Q194" s="9">
        <v>486.25</v>
      </c>
      <c r="R194" s="9">
        <v>427.5</v>
      </c>
      <c r="S194" s="9">
        <v>184</v>
      </c>
      <c r="T194" s="10">
        <f t="shared" si="9"/>
        <v>2326.186004784689</v>
      </c>
    </row>
    <row r="195" spans="1:20" hidden="1" x14ac:dyDescent="0.25">
      <c r="A195" s="6">
        <v>243</v>
      </c>
      <c r="B195" s="6">
        <v>183</v>
      </c>
      <c r="C195" s="33" t="s">
        <v>327</v>
      </c>
      <c r="D195" s="8" t="s">
        <v>297</v>
      </c>
      <c r="E195" s="8" t="s">
        <v>328</v>
      </c>
      <c r="F195" s="9">
        <f t="shared" si="13"/>
        <v>0</v>
      </c>
      <c r="G195" s="9"/>
      <c r="H195" s="9"/>
      <c r="I195" s="9"/>
      <c r="J195" s="9"/>
      <c r="K195" s="9"/>
      <c r="L195" s="9"/>
      <c r="M195" s="9">
        <v>-2.7831326387968147E-3</v>
      </c>
      <c r="N195" s="9">
        <v>563.70959183673472</v>
      </c>
      <c r="O195" s="9">
        <v>744.81999999999994</v>
      </c>
      <c r="P195" s="9">
        <v>729.15000000000009</v>
      </c>
      <c r="Q195" s="9">
        <v>716.56681159420282</v>
      </c>
      <c r="R195" s="9">
        <v>652.70683919944781</v>
      </c>
      <c r="S195" s="9">
        <v>422.04</v>
      </c>
      <c r="T195" s="10">
        <f t="shared" si="9"/>
        <v>3828.990459497747</v>
      </c>
    </row>
    <row r="196" spans="1:20" hidden="1" x14ac:dyDescent="0.25">
      <c r="A196" s="6">
        <v>164</v>
      </c>
      <c r="B196" s="6">
        <v>184</v>
      </c>
      <c r="C196" s="33" t="s">
        <v>329</v>
      </c>
      <c r="D196" s="14" t="s">
        <v>235</v>
      </c>
      <c r="E196" s="8" t="s">
        <v>330</v>
      </c>
      <c r="F196" s="9">
        <f t="shared" si="13"/>
        <v>0</v>
      </c>
      <c r="G196" s="9"/>
      <c r="H196" s="9"/>
      <c r="I196" s="9"/>
      <c r="J196" s="9"/>
      <c r="K196" s="9"/>
      <c r="L196" s="9"/>
      <c r="M196" s="9">
        <v>1791.41</v>
      </c>
      <c r="N196" s="9">
        <v>1347.4540526315789</v>
      </c>
      <c r="O196" s="9">
        <v>1460.5638660287079</v>
      </c>
      <c r="P196" s="9">
        <v>1314.33</v>
      </c>
      <c r="Q196" s="9">
        <v>2495.6698334604625</v>
      </c>
      <c r="R196" s="9">
        <v>509.14948252346574</v>
      </c>
      <c r="S196" s="9">
        <v>2641.1400000000003</v>
      </c>
      <c r="T196" s="10">
        <f t="shared" si="9"/>
        <v>11559.717234644217</v>
      </c>
    </row>
    <row r="197" spans="1:20" hidden="1" x14ac:dyDescent="0.25">
      <c r="A197" s="6">
        <v>165</v>
      </c>
      <c r="B197" s="6">
        <v>185</v>
      </c>
      <c r="C197" s="33" t="s">
        <v>331</v>
      </c>
      <c r="D197" s="8" t="s">
        <v>235</v>
      </c>
      <c r="E197" s="8" t="s">
        <v>332</v>
      </c>
      <c r="F197" s="9">
        <f t="shared" si="13"/>
        <v>0</v>
      </c>
      <c r="G197" s="9"/>
      <c r="H197" s="9"/>
      <c r="I197" s="9"/>
      <c r="J197" s="9"/>
      <c r="K197" s="9"/>
      <c r="L197" s="9"/>
      <c r="M197" s="9">
        <v>343.75</v>
      </c>
      <c r="N197" s="9">
        <v>142.44999999999999</v>
      </c>
      <c r="O197" s="9">
        <v>156.25</v>
      </c>
      <c r="P197" s="9">
        <v>172.79</v>
      </c>
      <c r="Q197" s="9">
        <v>156.25</v>
      </c>
      <c r="R197" s="9">
        <v>77.290000000000006</v>
      </c>
      <c r="S197" s="9">
        <v>187.5</v>
      </c>
      <c r="T197" s="10">
        <f t="shared" si="9"/>
        <v>1236.28</v>
      </c>
    </row>
    <row r="198" spans="1:20" hidden="1" x14ac:dyDescent="0.25">
      <c r="A198" s="6">
        <v>294</v>
      </c>
      <c r="B198" s="6">
        <v>186</v>
      </c>
      <c r="C198" s="33" t="s">
        <v>333</v>
      </c>
      <c r="D198" s="18" t="s">
        <v>83</v>
      </c>
      <c r="E198" s="8" t="s">
        <v>334</v>
      </c>
      <c r="F198" s="9">
        <f t="shared" si="13"/>
        <v>0</v>
      </c>
      <c r="G198" s="9"/>
      <c r="H198" s="9"/>
      <c r="I198" s="9"/>
      <c r="J198" s="9"/>
      <c r="K198" s="9"/>
      <c r="L198" s="9"/>
      <c r="M198" s="9">
        <v>0</v>
      </c>
      <c r="N198" s="9">
        <v>62.5</v>
      </c>
      <c r="O198" s="9">
        <v>0</v>
      </c>
      <c r="P198" s="9">
        <v>0</v>
      </c>
      <c r="Q198" s="9">
        <v>0</v>
      </c>
      <c r="R198" s="9">
        <v>0</v>
      </c>
      <c r="S198" s="9">
        <v>0</v>
      </c>
      <c r="T198" s="10">
        <f t="shared" si="9"/>
        <v>62.5</v>
      </c>
    </row>
    <row r="199" spans="1:20" hidden="1" x14ac:dyDescent="0.25">
      <c r="A199" s="6">
        <v>166</v>
      </c>
      <c r="B199" s="6">
        <v>187</v>
      </c>
      <c r="C199" s="33" t="s">
        <v>331</v>
      </c>
      <c r="D199" s="8" t="s">
        <v>235</v>
      </c>
      <c r="E199" s="8" t="s">
        <v>335</v>
      </c>
      <c r="F199" s="9">
        <f t="shared" si="13"/>
        <v>0</v>
      </c>
      <c r="G199" s="9"/>
      <c r="H199" s="9"/>
      <c r="I199" s="9"/>
      <c r="J199" s="9"/>
      <c r="K199" s="9"/>
      <c r="L199" s="9"/>
      <c r="M199" s="9">
        <v>1289.6592105263157</v>
      </c>
      <c r="N199" s="9">
        <v>62.5</v>
      </c>
      <c r="O199" s="9">
        <v>235.29</v>
      </c>
      <c r="P199" s="9">
        <v>197.79</v>
      </c>
      <c r="Q199" s="9">
        <v>266.54000000000002</v>
      </c>
      <c r="R199" s="9">
        <v>162</v>
      </c>
      <c r="S199" s="9">
        <v>187.5</v>
      </c>
      <c r="T199" s="10">
        <f t="shared" si="9"/>
        <v>2401.2792105263156</v>
      </c>
    </row>
    <row r="200" spans="1:20" hidden="1" x14ac:dyDescent="0.25">
      <c r="A200" s="6">
        <v>167</v>
      </c>
      <c r="B200" s="6">
        <v>188</v>
      </c>
      <c r="C200" s="33" t="s">
        <v>331</v>
      </c>
      <c r="D200" s="8" t="s">
        <v>235</v>
      </c>
      <c r="E200" s="8" t="s">
        <v>336</v>
      </c>
      <c r="F200" s="9">
        <f t="shared" si="13"/>
        <v>0</v>
      </c>
      <c r="G200" s="9"/>
      <c r="H200" s="9"/>
      <c r="I200" s="9"/>
      <c r="J200" s="9"/>
      <c r="K200" s="9"/>
      <c r="L200" s="9"/>
      <c r="M200" s="9">
        <v>218.75</v>
      </c>
      <c r="N200" s="9">
        <v>219.67000000000002</v>
      </c>
      <c r="O200" s="9">
        <v>125</v>
      </c>
      <c r="P200" s="9">
        <v>375</v>
      </c>
      <c r="Q200" s="9">
        <v>135.59000000000003</v>
      </c>
      <c r="R200" s="9">
        <v>248.25</v>
      </c>
      <c r="S200" s="9">
        <v>0</v>
      </c>
      <c r="T200" s="10">
        <f t="shared" si="9"/>
        <v>1322.26</v>
      </c>
    </row>
    <row r="201" spans="1:20" hidden="1" x14ac:dyDescent="0.25">
      <c r="A201" s="6">
        <v>245</v>
      </c>
      <c r="B201" s="6">
        <v>189</v>
      </c>
      <c r="C201" s="30" t="s">
        <v>337</v>
      </c>
      <c r="D201" s="19" t="s">
        <v>297</v>
      </c>
      <c r="E201" s="14" t="s">
        <v>338</v>
      </c>
      <c r="F201" s="9">
        <f t="shared" si="13"/>
        <v>0</v>
      </c>
      <c r="G201" s="9"/>
      <c r="H201" s="9"/>
      <c r="I201" s="9"/>
      <c r="J201" s="9"/>
      <c r="K201" s="9"/>
      <c r="L201" s="9"/>
      <c r="M201" s="9">
        <v>797.94</v>
      </c>
      <c r="N201" s="9">
        <v>908.81</v>
      </c>
      <c r="O201" s="9">
        <v>640.95000000000005</v>
      </c>
      <c r="P201" s="9">
        <v>1134.17</v>
      </c>
      <c r="Q201" s="9">
        <v>1522.51</v>
      </c>
      <c r="R201" s="9">
        <v>218.75</v>
      </c>
      <c r="S201" s="9">
        <v>856.5</v>
      </c>
      <c r="T201" s="10">
        <f t="shared" si="9"/>
        <v>6079.630000000001</v>
      </c>
    </row>
    <row r="202" spans="1:20" hidden="1" x14ac:dyDescent="0.25">
      <c r="A202" s="6">
        <v>246</v>
      </c>
      <c r="B202" s="6">
        <v>190</v>
      </c>
      <c r="C202" s="30" t="s">
        <v>337</v>
      </c>
      <c r="D202" s="19" t="s">
        <v>297</v>
      </c>
      <c r="E202" s="14" t="s">
        <v>339</v>
      </c>
      <c r="F202" s="9">
        <f t="shared" si="13"/>
        <v>0</v>
      </c>
      <c r="G202" s="9"/>
      <c r="H202" s="9"/>
      <c r="I202" s="9"/>
      <c r="J202" s="9"/>
      <c r="K202" s="9"/>
      <c r="L202" s="9"/>
      <c r="M202" s="9">
        <v>915.08</v>
      </c>
      <c r="N202" s="9">
        <v>699.35</v>
      </c>
      <c r="O202" s="9">
        <v>988.01</v>
      </c>
      <c r="P202" s="9">
        <v>1494.5359347826088</v>
      </c>
      <c r="Q202" s="9">
        <v>845.46304347826083</v>
      </c>
      <c r="R202" s="9">
        <v>1005.5699999999999</v>
      </c>
      <c r="S202" s="9">
        <v>1010.221185300207</v>
      </c>
      <c r="T202" s="10">
        <f t="shared" ref="T202:T216" si="14">R202+Q202+P202+O202+N202+M202+L202+K202+J202+I202+H202+G202+S202</f>
        <v>6958.2301635610775</v>
      </c>
    </row>
    <row r="203" spans="1:20" hidden="1" x14ac:dyDescent="0.25">
      <c r="A203" s="6">
        <v>248</v>
      </c>
      <c r="B203" s="6">
        <v>191</v>
      </c>
      <c r="C203" s="48" t="s">
        <v>340</v>
      </c>
      <c r="D203" s="19" t="s">
        <v>297</v>
      </c>
      <c r="E203" s="14" t="s">
        <v>341</v>
      </c>
      <c r="F203" s="9">
        <f t="shared" si="13"/>
        <v>0</v>
      </c>
      <c r="G203" s="9"/>
      <c r="H203" s="9"/>
      <c r="I203" s="9"/>
      <c r="J203" s="9"/>
      <c r="K203" s="9"/>
      <c r="L203" s="9"/>
      <c r="M203" s="9">
        <v>0</v>
      </c>
      <c r="N203" s="9">
        <v>305</v>
      </c>
      <c r="O203" s="9">
        <v>157.52999999999997</v>
      </c>
      <c r="P203" s="9">
        <v>55.289999999999964</v>
      </c>
      <c r="Q203" s="9">
        <v>533.77</v>
      </c>
      <c r="R203" s="9">
        <v>637.14</v>
      </c>
      <c r="S203" s="9">
        <v>624.514935064935</v>
      </c>
      <c r="T203" s="10">
        <f t="shared" si="14"/>
        <v>2313.2449350649349</v>
      </c>
    </row>
    <row r="204" spans="1:20" hidden="1" x14ac:dyDescent="0.25">
      <c r="A204" s="6">
        <v>249</v>
      </c>
      <c r="B204" s="6">
        <v>192</v>
      </c>
      <c r="C204" s="33" t="s">
        <v>342</v>
      </c>
      <c r="D204" s="14" t="s">
        <v>297</v>
      </c>
      <c r="E204" s="14" t="s">
        <v>343</v>
      </c>
      <c r="F204" s="9">
        <f t="shared" si="13"/>
        <v>0</v>
      </c>
      <c r="G204" s="9"/>
      <c r="H204" s="9"/>
      <c r="I204" s="9"/>
      <c r="J204" s="9"/>
      <c r="K204" s="9"/>
      <c r="L204" s="9"/>
      <c r="M204" s="9">
        <v>1495.31</v>
      </c>
      <c r="N204" s="9">
        <v>1181.26</v>
      </c>
      <c r="O204" s="9">
        <v>1464.5</v>
      </c>
      <c r="P204" s="9">
        <v>929.25</v>
      </c>
      <c r="Q204" s="9">
        <v>1216.75</v>
      </c>
      <c r="R204" s="9">
        <v>1307.25</v>
      </c>
      <c r="S204" s="9">
        <v>0</v>
      </c>
      <c r="T204" s="10">
        <f t="shared" si="14"/>
        <v>7594.32</v>
      </c>
    </row>
    <row r="205" spans="1:20" hidden="1" x14ac:dyDescent="0.25">
      <c r="A205" s="6">
        <v>250</v>
      </c>
      <c r="B205" s="6">
        <v>193</v>
      </c>
      <c r="C205" s="49" t="s">
        <v>344</v>
      </c>
      <c r="D205" s="19" t="s">
        <v>297</v>
      </c>
      <c r="E205" s="14" t="s">
        <v>345</v>
      </c>
      <c r="F205" s="9">
        <f t="shared" si="13"/>
        <v>0</v>
      </c>
      <c r="G205" s="9"/>
      <c r="H205" s="9"/>
      <c r="I205" s="9"/>
      <c r="J205" s="9"/>
      <c r="K205" s="9"/>
      <c r="L205" s="9"/>
      <c r="M205" s="9">
        <v>0</v>
      </c>
      <c r="N205" s="9">
        <v>84</v>
      </c>
      <c r="O205" s="9">
        <v>95.303030303030312</v>
      </c>
      <c r="P205" s="9">
        <v>0</v>
      </c>
      <c r="Q205" s="9">
        <v>0</v>
      </c>
      <c r="R205" s="9">
        <v>0</v>
      </c>
      <c r="S205" s="9">
        <v>0</v>
      </c>
      <c r="T205" s="10">
        <f t="shared" si="14"/>
        <v>179.30303030303031</v>
      </c>
    </row>
    <row r="206" spans="1:20" hidden="1" x14ac:dyDescent="0.25">
      <c r="A206" s="6">
        <v>251</v>
      </c>
      <c r="B206" s="6">
        <v>194</v>
      </c>
      <c r="C206" s="49" t="s">
        <v>344</v>
      </c>
      <c r="D206" s="19" t="s">
        <v>297</v>
      </c>
      <c r="E206" s="14" t="s">
        <v>346</v>
      </c>
      <c r="F206" s="9">
        <f t="shared" si="13"/>
        <v>0</v>
      </c>
      <c r="G206" s="9"/>
      <c r="H206" s="9"/>
      <c r="I206" s="9"/>
      <c r="J206" s="9"/>
      <c r="K206" s="9"/>
      <c r="L206" s="9"/>
      <c r="M206" s="9">
        <v>0</v>
      </c>
      <c r="N206" s="9">
        <v>168</v>
      </c>
      <c r="O206" s="9">
        <v>285.26303030303029</v>
      </c>
      <c r="P206" s="9">
        <v>0</v>
      </c>
      <c r="Q206" s="9">
        <v>0</v>
      </c>
      <c r="R206" s="9">
        <v>0</v>
      </c>
      <c r="S206" s="9">
        <v>0</v>
      </c>
      <c r="T206" s="10">
        <f t="shared" si="14"/>
        <v>453.26303030303029</v>
      </c>
    </row>
    <row r="207" spans="1:20" hidden="1" x14ac:dyDescent="0.25">
      <c r="A207" s="6">
        <v>252</v>
      </c>
      <c r="B207" s="6">
        <v>195</v>
      </c>
      <c r="C207" s="49" t="s">
        <v>344</v>
      </c>
      <c r="D207" s="14" t="s">
        <v>297</v>
      </c>
      <c r="E207" s="14" t="s">
        <v>347</v>
      </c>
      <c r="F207" s="9">
        <f t="shared" si="13"/>
        <v>0</v>
      </c>
      <c r="G207" s="9"/>
      <c r="H207" s="9"/>
      <c r="I207" s="9"/>
      <c r="J207" s="9"/>
      <c r="K207" s="9"/>
      <c r="L207" s="9"/>
      <c r="M207" s="9">
        <v>0</v>
      </c>
      <c r="N207" s="9">
        <v>0</v>
      </c>
      <c r="O207" s="9">
        <v>-4.5454545454504114E-3</v>
      </c>
      <c r="P207" s="9">
        <v>0</v>
      </c>
      <c r="Q207" s="9">
        <v>0</v>
      </c>
      <c r="R207" s="9">
        <v>0</v>
      </c>
      <c r="S207" s="9">
        <v>0</v>
      </c>
      <c r="T207" s="10">
        <f t="shared" si="14"/>
        <v>-4.5454545454504114E-3</v>
      </c>
    </row>
    <row r="208" spans="1:20" hidden="1" x14ac:dyDescent="0.25">
      <c r="A208" s="6">
        <v>253</v>
      </c>
      <c r="B208" s="6">
        <v>196</v>
      </c>
      <c r="C208" s="40" t="s">
        <v>155</v>
      </c>
      <c r="D208" s="14" t="s">
        <v>297</v>
      </c>
      <c r="E208" s="14" t="s">
        <v>348</v>
      </c>
      <c r="F208" s="9">
        <f t="shared" si="13"/>
        <v>0</v>
      </c>
      <c r="G208" s="9"/>
      <c r="H208" s="9"/>
      <c r="I208" s="9"/>
      <c r="J208" s="9"/>
      <c r="K208" s="9"/>
      <c r="L208" s="9"/>
      <c r="M208" s="35">
        <v>430.21000000000004</v>
      </c>
      <c r="N208" s="9">
        <v>906.42402525845614</v>
      </c>
      <c r="O208" s="9">
        <v>915.26</v>
      </c>
      <c r="P208" s="9">
        <v>914.61490042097421</v>
      </c>
      <c r="Q208" s="9">
        <v>899.26</v>
      </c>
      <c r="R208" s="9">
        <v>993.18857142857144</v>
      </c>
      <c r="S208" s="9">
        <v>754.57388977761741</v>
      </c>
      <c r="T208" s="10">
        <f t="shared" si="14"/>
        <v>5813.5313868856192</v>
      </c>
    </row>
    <row r="209" spans="1:20" hidden="1" x14ac:dyDescent="0.25">
      <c r="A209" s="6">
        <v>254</v>
      </c>
      <c r="B209" s="6">
        <v>197</v>
      </c>
      <c r="C209" s="44" t="s">
        <v>349</v>
      </c>
      <c r="D209" s="8" t="s">
        <v>297</v>
      </c>
      <c r="E209" s="8" t="s">
        <v>350</v>
      </c>
      <c r="F209" s="9">
        <f t="shared" si="13"/>
        <v>0</v>
      </c>
      <c r="G209" s="9"/>
      <c r="H209" s="9"/>
      <c r="I209" s="9"/>
      <c r="J209" s="9"/>
      <c r="K209" s="9"/>
      <c r="L209" s="9"/>
      <c r="M209" s="35">
        <v>0</v>
      </c>
      <c r="N209" s="9">
        <v>499.99999999999994</v>
      </c>
      <c r="O209" s="9">
        <v>625</v>
      </c>
      <c r="P209" s="9">
        <v>500</v>
      </c>
      <c r="Q209" s="9">
        <v>500</v>
      </c>
      <c r="R209" s="9">
        <v>500</v>
      </c>
      <c r="S209" s="9">
        <v>500</v>
      </c>
      <c r="T209" s="10">
        <f t="shared" si="14"/>
        <v>3125</v>
      </c>
    </row>
    <row r="210" spans="1:20" hidden="1" x14ac:dyDescent="0.25">
      <c r="A210" s="6">
        <v>255</v>
      </c>
      <c r="B210" s="6">
        <v>198</v>
      </c>
      <c r="C210" s="40" t="s">
        <v>351</v>
      </c>
      <c r="D210" s="50" t="s">
        <v>297</v>
      </c>
      <c r="E210" s="50" t="s">
        <v>352</v>
      </c>
      <c r="F210" s="51">
        <f t="shared" si="13"/>
        <v>0</v>
      </c>
      <c r="G210" s="51"/>
      <c r="H210" s="51"/>
      <c r="I210" s="51"/>
      <c r="J210" s="51"/>
      <c r="K210" s="51"/>
      <c r="L210" s="51"/>
      <c r="M210" s="35">
        <v>0</v>
      </c>
      <c r="N210" s="9">
        <v>749.99999999999989</v>
      </c>
      <c r="O210" s="9">
        <v>750</v>
      </c>
      <c r="P210" s="9">
        <v>750</v>
      </c>
      <c r="Q210" s="9">
        <v>750</v>
      </c>
      <c r="R210" s="9">
        <v>819.04761904761904</v>
      </c>
      <c r="S210" s="9">
        <v>709.3004878719164</v>
      </c>
      <c r="T210" s="10">
        <f t="shared" si="14"/>
        <v>4528.3481069195359</v>
      </c>
    </row>
    <row r="211" spans="1:20" hidden="1" x14ac:dyDescent="0.25">
      <c r="A211" s="6"/>
      <c r="B211" s="6">
        <v>199</v>
      </c>
      <c r="C211" s="40"/>
      <c r="D211" s="50"/>
      <c r="E211" s="50" t="s">
        <v>135</v>
      </c>
      <c r="F211" s="51">
        <f t="shared" si="13"/>
        <v>0</v>
      </c>
      <c r="G211" s="51"/>
      <c r="H211" s="51"/>
      <c r="I211" s="51"/>
      <c r="J211" s="51"/>
      <c r="K211" s="51"/>
      <c r="L211" s="51"/>
      <c r="M211" s="35"/>
      <c r="N211" s="9"/>
      <c r="O211" s="9"/>
      <c r="P211" s="9"/>
      <c r="Q211" s="9"/>
      <c r="R211" s="9"/>
      <c r="S211" s="9"/>
      <c r="T211" s="10">
        <f t="shared" si="14"/>
        <v>0</v>
      </c>
    </row>
    <row r="212" spans="1:20" hidden="1" x14ac:dyDescent="0.25">
      <c r="A212" s="6">
        <v>256</v>
      </c>
      <c r="B212" s="6">
        <v>200</v>
      </c>
      <c r="C212" s="41" t="s">
        <v>353</v>
      </c>
      <c r="D212" s="14" t="s">
        <v>297</v>
      </c>
      <c r="E212" s="14" t="s">
        <v>354</v>
      </c>
      <c r="F212" s="9">
        <f t="shared" si="13"/>
        <v>0</v>
      </c>
      <c r="G212" s="9"/>
      <c r="H212" s="9"/>
      <c r="I212" s="9"/>
      <c r="J212" s="9"/>
      <c r="K212" s="9"/>
      <c r="L212" s="9"/>
      <c r="M212" s="9">
        <v>0</v>
      </c>
      <c r="N212" s="9">
        <v>450.00000000000006</v>
      </c>
      <c r="O212" s="9">
        <v>450</v>
      </c>
      <c r="P212" s="9">
        <v>450</v>
      </c>
      <c r="Q212" s="9">
        <v>450</v>
      </c>
      <c r="R212" s="9">
        <v>449.99999999999994</v>
      </c>
      <c r="S212" s="9">
        <v>449.99999999999994</v>
      </c>
      <c r="T212" s="10">
        <f t="shared" si="14"/>
        <v>2700</v>
      </c>
    </row>
    <row r="213" spans="1:20" hidden="1" x14ac:dyDescent="0.25">
      <c r="A213" s="6">
        <v>257</v>
      </c>
      <c r="B213" s="6">
        <v>201</v>
      </c>
      <c r="C213" s="30" t="s">
        <v>355</v>
      </c>
      <c r="D213" s="19" t="s">
        <v>297</v>
      </c>
      <c r="E213" s="14" t="s">
        <v>356</v>
      </c>
      <c r="F213" s="9">
        <f t="shared" si="13"/>
        <v>0</v>
      </c>
      <c r="G213" s="9"/>
      <c r="H213" s="9"/>
      <c r="I213" s="9"/>
      <c r="J213" s="9"/>
      <c r="K213" s="9"/>
      <c r="L213" s="9"/>
      <c r="M213" s="9">
        <v>1302.8399999999999</v>
      </c>
      <c r="N213" s="9">
        <v>1263.2</v>
      </c>
      <c r="O213" s="9">
        <v>1600.1023636363639</v>
      </c>
      <c r="P213" s="9">
        <v>0</v>
      </c>
      <c r="Q213" s="9">
        <v>0</v>
      </c>
      <c r="R213" s="9">
        <v>250</v>
      </c>
      <c r="S213" s="9">
        <v>0</v>
      </c>
      <c r="T213" s="10">
        <f t="shared" si="14"/>
        <v>4416.1423636363643</v>
      </c>
    </row>
    <row r="214" spans="1:20" hidden="1" x14ac:dyDescent="0.25">
      <c r="A214" s="6">
        <v>258</v>
      </c>
      <c r="B214" s="6">
        <v>202</v>
      </c>
      <c r="C214" s="48" t="s">
        <v>357</v>
      </c>
      <c r="D214" s="14" t="s">
        <v>297</v>
      </c>
      <c r="E214" s="14" t="s">
        <v>358</v>
      </c>
      <c r="F214" s="9">
        <f t="shared" si="13"/>
        <v>0</v>
      </c>
      <c r="G214" s="9"/>
      <c r="H214" s="9"/>
      <c r="I214" s="9"/>
      <c r="J214" s="9"/>
      <c r="K214" s="9"/>
      <c r="L214" s="9"/>
      <c r="M214" s="9">
        <v>1823.12</v>
      </c>
      <c r="N214" s="9">
        <v>1017.64</v>
      </c>
      <c r="O214" s="9">
        <v>800</v>
      </c>
      <c r="P214" s="9">
        <v>625</v>
      </c>
      <c r="Q214" s="9">
        <v>625</v>
      </c>
      <c r="R214" s="9">
        <v>625</v>
      </c>
      <c r="S214" s="9">
        <v>625</v>
      </c>
      <c r="T214" s="10">
        <f t="shared" si="14"/>
        <v>6140.76</v>
      </c>
    </row>
    <row r="215" spans="1:20" hidden="1" x14ac:dyDescent="0.25">
      <c r="A215" s="6">
        <v>259</v>
      </c>
      <c r="B215" s="6">
        <v>203</v>
      </c>
      <c r="C215" s="48" t="s">
        <v>359</v>
      </c>
      <c r="D215" s="14" t="s">
        <v>297</v>
      </c>
      <c r="E215" s="14" t="s">
        <v>360</v>
      </c>
      <c r="F215" s="9">
        <f t="shared" si="13"/>
        <v>0</v>
      </c>
      <c r="G215" s="9"/>
      <c r="H215" s="9"/>
      <c r="I215" s="9"/>
      <c r="J215" s="9"/>
      <c r="K215" s="9"/>
      <c r="L215" s="9"/>
      <c r="M215" s="9">
        <v>50</v>
      </c>
      <c r="N215" s="9">
        <v>550</v>
      </c>
      <c r="O215" s="9">
        <v>687.5</v>
      </c>
      <c r="P215" s="9">
        <v>440</v>
      </c>
      <c r="Q215" s="9">
        <v>0</v>
      </c>
      <c r="R215" s="9">
        <v>0</v>
      </c>
      <c r="S215" s="9">
        <v>0</v>
      </c>
      <c r="T215" s="10">
        <f t="shared" si="14"/>
        <v>1727.5</v>
      </c>
    </row>
    <row r="216" spans="1:20" hidden="1" x14ac:dyDescent="0.25">
      <c r="A216" s="6">
        <v>260</v>
      </c>
      <c r="B216" s="6">
        <v>204</v>
      </c>
      <c r="C216" s="30" t="s">
        <v>361</v>
      </c>
      <c r="D216" s="14" t="s">
        <v>297</v>
      </c>
      <c r="E216" s="14" t="s">
        <v>362</v>
      </c>
      <c r="F216" s="9">
        <f t="shared" si="13"/>
        <v>0</v>
      </c>
      <c r="G216" s="9"/>
      <c r="H216" s="9"/>
      <c r="I216" s="9"/>
      <c r="J216" s="9"/>
      <c r="K216" s="9"/>
      <c r="L216" s="9"/>
      <c r="M216" s="9">
        <v>0</v>
      </c>
      <c r="N216" s="9">
        <v>312.5</v>
      </c>
      <c r="O216" s="9">
        <v>312.5</v>
      </c>
      <c r="P216" s="9">
        <v>312.5</v>
      </c>
      <c r="Q216" s="9">
        <v>312.5</v>
      </c>
      <c r="R216" s="9">
        <v>312.5</v>
      </c>
      <c r="S216" s="9">
        <v>315</v>
      </c>
      <c r="T216" s="10">
        <f t="shared" si="14"/>
        <v>1877.5</v>
      </c>
    </row>
    <row r="217" spans="1:20" ht="22.5" hidden="1" x14ac:dyDescent="0.25">
      <c r="A217" s="6">
        <v>68</v>
      </c>
      <c r="B217" s="6">
        <v>205</v>
      </c>
      <c r="C217" s="33" t="s">
        <v>363</v>
      </c>
      <c r="D217" s="14" t="s">
        <v>364</v>
      </c>
      <c r="E217" s="14" t="s">
        <v>365</v>
      </c>
      <c r="F217" s="9">
        <f t="shared" si="13"/>
        <v>0</v>
      </c>
      <c r="G217" s="9"/>
      <c r="H217" s="9"/>
      <c r="I217" s="9"/>
      <c r="J217" s="9"/>
      <c r="K217" s="9"/>
      <c r="L217" s="9"/>
      <c r="M217" s="9">
        <v>1115</v>
      </c>
      <c r="N217" s="9">
        <v>1387.3684210526314</v>
      </c>
      <c r="O217" s="9">
        <v>1355</v>
      </c>
      <c r="P217" s="9">
        <v>1055</v>
      </c>
      <c r="Q217" s="9">
        <v>1385</v>
      </c>
      <c r="R217" s="9">
        <v>1142.8571428571429</v>
      </c>
      <c r="S217" s="9">
        <v>811</v>
      </c>
      <c r="T217" s="10">
        <f>R217+Q217+P217+O217+N217+M217+L217+K217+J217+I217+H217+G217+S217</f>
        <v>8251.2255639097748</v>
      </c>
    </row>
    <row r="218" spans="1:20" hidden="1" x14ac:dyDescent="0.25">
      <c r="A218" s="6">
        <v>69</v>
      </c>
      <c r="B218" s="6">
        <v>206</v>
      </c>
      <c r="C218" s="30" t="s">
        <v>366</v>
      </c>
      <c r="D218" s="14" t="s">
        <v>83</v>
      </c>
      <c r="E218" s="14" t="s">
        <v>367</v>
      </c>
      <c r="F218" s="9">
        <f t="shared" si="13"/>
        <v>0</v>
      </c>
      <c r="G218" s="9"/>
      <c r="H218" s="9"/>
      <c r="I218" s="9"/>
      <c r="J218" s="9"/>
      <c r="K218" s="9"/>
      <c r="L218" s="9"/>
      <c r="M218" s="9">
        <v>0</v>
      </c>
      <c r="N218" s="9">
        <v>0</v>
      </c>
      <c r="O218" s="9">
        <v>238.63636363636365</v>
      </c>
      <c r="P218" s="9">
        <v>375</v>
      </c>
      <c r="Q218" s="9">
        <v>375</v>
      </c>
      <c r="R218" s="9">
        <v>375</v>
      </c>
      <c r="S218" s="9">
        <v>375</v>
      </c>
      <c r="T218" s="10">
        <f>R218+Q218+P218+O218+N218+M218+L218+K218+J218+I218+H218+G218+S218</f>
        <v>1738.6363636363637</v>
      </c>
    </row>
    <row r="219" spans="1:20" hidden="1" x14ac:dyDescent="0.25">
      <c r="A219" s="6">
        <v>261</v>
      </c>
      <c r="B219" s="6">
        <v>207</v>
      </c>
      <c r="C219" s="48" t="s">
        <v>368</v>
      </c>
      <c r="D219" s="14" t="s">
        <v>297</v>
      </c>
      <c r="E219" s="14" t="s">
        <v>369</v>
      </c>
      <c r="F219" s="9">
        <f t="shared" si="13"/>
        <v>0</v>
      </c>
      <c r="G219" s="9"/>
      <c r="H219" s="9"/>
      <c r="I219" s="9"/>
      <c r="J219" s="9"/>
      <c r="K219" s="9"/>
      <c r="L219" s="9"/>
      <c r="M219" s="9">
        <v>425.14927248677247</v>
      </c>
      <c r="N219" s="9">
        <v>925</v>
      </c>
      <c r="O219" s="9">
        <v>925</v>
      </c>
      <c r="P219" s="9">
        <v>925</v>
      </c>
      <c r="Q219" s="9">
        <v>925</v>
      </c>
      <c r="R219" s="9">
        <v>925</v>
      </c>
      <c r="S219" s="9">
        <v>925.00000000000011</v>
      </c>
      <c r="T219" s="10">
        <f t="shared" ref="T219:T280" si="15">R219+Q219+P219+O219+N219+M219+L219+K219+J219+I219+H219+G219+S219</f>
        <v>5975.1492724867721</v>
      </c>
    </row>
    <row r="220" spans="1:20" hidden="1" x14ac:dyDescent="0.25">
      <c r="A220" s="6">
        <v>262</v>
      </c>
      <c r="B220" s="6">
        <v>208</v>
      </c>
      <c r="C220" s="30" t="s">
        <v>370</v>
      </c>
      <c r="D220" s="19" t="s">
        <v>297</v>
      </c>
      <c r="E220" s="14" t="s">
        <v>371</v>
      </c>
      <c r="F220" s="9">
        <f t="shared" si="13"/>
        <v>0</v>
      </c>
      <c r="G220" s="9"/>
      <c r="H220" s="9"/>
      <c r="I220" s="9"/>
      <c r="J220" s="9"/>
      <c r="K220" s="9"/>
      <c r="L220" s="9"/>
      <c r="M220" s="9">
        <v>1184.9985137317503</v>
      </c>
      <c r="N220" s="9">
        <v>1515</v>
      </c>
      <c r="O220" s="9">
        <v>1515</v>
      </c>
      <c r="P220" s="9">
        <v>1515</v>
      </c>
      <c r="Q220" s="9">
        <v>1515</v>
      </c>
      <c r="R220" s="9">
        <v>1595</v>
      </c>
      <c r="S220" s="9">
        <v>1752.4603174603174</v>
      </c>
      <c r="T220" s="10">
        <f t="shared" si="15"/>
        <v>10592.458831192069</v>
      </c>
    </row>
    <row r="221" spans="1:20" hidden="1" x14ac:dyDescent="0.25">
      <c r="A221" s="6">
        <v>263</v>
      </c>
      <c r="B221" s="6">
        <v>209</v>
      </c>
      <c r="C221" s="30" t="s">
        <v>370</v>
      </c>
      <c r="D221" s="19" t="s">
        <v>297</v>
      </c>
      <c r="E221" s="14" t="s">
        <v>372</v>
      </c>
      <c r="F221" s="9">
        <f t="shared" si="13"/>
        <v>0</v>
      </c>
      <c r="G221" s="9"/>
      <c r="H221" s="9"/>
      <c r="I221" s="9"/>
      <c r="J221" s="9"/>
      <c r="K221" s="9"/>
      <c r="L221" s="9"/>
      <c r="M221" s="9">
        <v>375</v>
      </c>
      <c r="N221" s="9">
        <v>875</v>
      </c>
      <c r="O221" s="9">
        <v>875</v>
      </c>
      <c r="P221" s="9">
        <v>875</v>
      </c>
      <c r="Q221" s="9">
        <v>875</v>
      </c>
      <c r="R221" s="9">
        <v>875</v>
      </c>
      <c r="S221" s="9">
        <v>875</v>
      </c>
      <c r="T221" s="10">
        <f t="shared" si="15"/>
        <v>5625</v>
      </c>
    </row>
    <row r="222" spans="1:20" hidden="1" x14ac:dyDescent="0.25">
      <c r="A222" s="6">
        <v>264</v>
      </c>
      <c r="B222" s="6">
        <v>210</v>
      </c>
      <c r="C222" s="30" t="s">
        <v>373</v>
      </c>
      <c r="D222" s="19" t="s">
        <v>297</v>
      </c>
      <c r="E222" s="14" t="s">
        <v>374</v>
      </c>
      <c r="F222" s="9">
        <f t="shared" si="13"/>
        <v>0</v>
      </c>
      <c r="G222" s="9"/>
      <c r="H222" s="9"/>
      <c r="I222" s="9"/>
      <c r="J222" s="9"/>
      <c r="K222" s="9"/>
      <c r="L222" s="9"/>
      <c r="M222" s="9">
        <v>140</v>
      </c>
      <c r="N222" s="9">
        <v>640</v>
      </c>
      <c r="O222" s="9">
        <v>720</v>
      </c>
      <c r="P222" s="9">
        <v>640</v>
      </c>
      <c r="Q222" s="9">
        <v>738.16425120772942</v>
      </c>
      <c r="R222" s="9">
        <v>0</v>
      </c>
      <c r="S222" s="9">
        <v>766.46269457863662</v>
      </c>
      <c r="T222" s="10">
        <f t="shared" si="15"/>
        <v>3644.6269457863664</v>
      </c>
    </row>
    <row r="223" spans="1:20" hidden="1" x14ac:dyDescent="0.25">
      <c r="A223" s="6">
        <v>265</v>
      </c>
      <c r="B223" s="6">
        <v>211</v>
      </c>
      <c r="C223" s="30" t="s">
        <v>373</v>
      </c>
      <c r="D223" s="19" t="s">
        <v>297</v>
      </c>
      <c r="E223" s="14" t="s">
        <v>375</v>
      </c>
      <c r="F223" s="9">
        <f t="shared" si="13"/>
        <v>0</v>
      </c>
      <c r="G223" s="9"/>
      <c r="H223" s="9"/>
      <c r="I223" s="9"/>
      <c r="J223" s="9"/>
      <c r="K223" s="9"/>
      <c r="L223" s="9"/>
      <c r="M223" s="9">
        <v>60</v>
      </c>
      <c r="N223" s="9">
        <v>640</v>
      </c>
      <c r="O223" s="9">
        <v>720</v>
      </c>
      <c r="P223" s="9">
        <v>561</v>
      </c>
      <c r="Q223" s="9">
        <v>720</v>
      </c>
      <c r="R223" s="9">
        <v>877.61904761904771</v>
      </c>
      <c r="S223" s="9">
        <v>720</v>
      </c>
      <c r="T223" s="10">
        <f t="shared" si="15"/>
        <v>4298.6190476190477</v>
      </c>
    </row>
    <row r="224" spans="1:20" hidden="1" x14ac:dyDescent="0.25">
      <c r="A224" s="6">
        <v>266</v>
      </c>
      <c r="B224" s="6">
        <v>212</v>
      </c>
      <c r="C224" s="30" t="s">
        <v>373</v>
      </c>
      <c r="D224" s="14" t="s">
        <v>297</v>
      </c>
      <c r="E224" s="14" t="s">
        <v>376</v>
      </c>
      <c r="F224" s="9">
        <f t="shared" si="13"/>
        <v>0</v>
      </c>
      <c r="G224" s="9"/>
      <c r="H224" s="9"/>
      <c r="I224" s="9"/>
      <c r="J224" s="9"/>
      <c r="K224" s="9"/>
      <c r="L224" s="9"/>
      <c r="M224" s="9">
        <v>140</v>
      </c>
      <c r="N224" s="9">
        <v>640.76555023923447</v>
      </c>
      <c r="O224" s="9">
        <v>400</v>
      </c>
      <c r="P224" s="9">
        <v>562</v>
      </c>
      <c r="Q224" s="9">
        <v>720</v>
      </c>
      <c r="R224" s="9">
        <v>720</v>
      </c>
      <c r="S224" s="9">
        <v>782.44444444444446</v>
      </c>
      <c r="T224" s="10">
        <f t="shared" si="15"/>
        <v>3965.2099946836788</v>
      </c>
    </row>
    <row r="225" spans="1:20" hidden="1" x14ac:dyDescent="0.25">
      <c r="A225" s="6">
        <v>267</v>
      </c>
      <c r="B225" s="6">
        <v>213</v>
      </c>
      <c r="C225" s="30" t="s">
        <v>377</v>
      </c>
      <c r="D225" s="19" t="s">
        <v>297</v>
      </c>
      <c r="E225" s="14" t="s">
        <v>378</v>
      </c>
      <c r="F225" s="9">
        <f t="shared" si="13"/>
        <v>0</v>
      </c>
      <c r="G225" s="9"/>
      <c r="H225" s="9"/>
      <c r="I225" s="9"/>
      <c r="J225" s="9"/>
      <c r="K225" s="9"/>
      <c r="L225" s="9"/>
      <c r="M225" s="9">
        <v>0</v>
      </c>
      <c r="N225" s="9">
        <v>499.99999999999994</v>
      </c>
      <c r="O225" s="52">
        <v>438.38</v>
      </c>
      <c r="P225" s="9">
        <v>483.69565217391306</v>
      </c>
      <c r="Q225" s="9">
        <v>502.91430371770639</v>
      </c>
      <c r="R225" s="9">
        <v>500</v>
      </c>
      <c r="S225" s="9">
        <v>0</v>
      </c>
      <c r="T225" s="10">
        <f t="shared" si="15"/>
        <v>2424.9899558916195</v>
      </c>
    </row>
    <row r="226" spans="1:20" hidden="1" x14ac:dyDescent="0.25">
      <c r="A226" s="6">
        <v>268</v>
      </c>
      <c r="B226" s="6">
        <v>214</v>
      </c>
      <c r="C226" s="53" t="s">
        <v>379</v>
      </c>
      <c r="D226" s="8" t="s">
        <v>297</v>
      </c>
      <c r="E226" s="8" t="s">
        <v>380</v>
      </c>
      <c r="F226" s="9">
        <f t="shared" si="13"/>
        <v>0</v>
      </c>
      <c r="G226" s="9"/>
      <c r="H226" s="9"/>
      <c r="I226" s="9"/>
      <c r="J226" s="9"/>
      <c r="K226" s="9"/>
      <c r="L226" s="9"/>
      <c r="M226" s="9">
        <v>0</v>
      </c>
      <c r="N226" s="9">
        <v>437.5</v>
      </c>
      <c r="O226" s="52">
        <v>437.5</v>
      </c>
      <c r="P226" s="9">
        <v>437.5</v>
      </c>
      <c r="Q226" s="9">
        <v>437.5</v>
      </c>
      <c r="R226" s="9">
        <v>437.5</v>
      </c>
      <c r="S226" s="9">
        <v>439.76367850844036</v>
      </c>
      <c r="T226" s="10">
        <f t="shared" si="15"/>
        <v>2627.2636785084405</v>
      </c>
    </row>
    <row r="227" spans="1:20" hidden="1" x14ac:dyDescent="0.25">
      <c r="A227" s="6">
        <v>269</v>
      </c>
      <c r="B227" s="6">
        <v>215</v>
      </c>
      <c r="C227" s="53" t="s">
        <v>381</v>
      </c>
      <c r="D227" s="14" t="s">
        <v>297</v>
      </c>
      <c r="E227" s="14" t="s">
        <v>382</v>
      </c>
      <c r="F227" s="9">
        <f t="shared" si="13"/>
        <v>0</v>
      </c>
      <c r="G227" s="9"/>
      <c r="H227" s="9"/>
      <c r="I227" s="9"/>
      <c r="J227" s="9"/>
      <c r="K227" s="9"/>
      <c r="L227" s="9"/>
      <c r="M227" s="9">
        <v>0</v>
      </c>
      <c r="N227" s="9">
        <v>437.5</v>
      </c>
      <c r="O227" s="52">
        <v>437.5</v>
      </c>
      <c r="P227" s="9">
        <v>437.5</v>
      </c>
      <c r="Q227" s="9">
        <v>476.44927536231882</v>
      </c>
      <c r="R227" s="9">
        <v>422.8490913273522</v>
      </c>
      <c r="S227" s="9">
        <v>440</v>
      </c>
      <c r="T227" s="10">
        <f t="shared" si="15"/>
        <v>2651.7983666896707</v>
      </c>
    </row>
    <row r="228" spans="1:20" hidden="1" x14ac:dyDescent="0.25">
      <c r="A228" s="6">
        <v>270</v>
      </c>
      <c r="B228" s="6">
        <v>216</v>
      </c>
      <c r="C228" s="53" t="s">
        <v>379</v>
      </c>
      <c r="D228" s="14" t="s">
        <v>297</v>
      </c>
      <c r="E228" s="14" t="s">
        <v>383</v>
      </c>
      <c r="F228" s="9">
        <f t="shared" si="13"/>
        <v>0</v>
      </c>
      <c r="G228" s="9"/>
      <c r="H228" s="9"/>
      <c r="I228" s="9"/>
      <c r="J228" s="9"/>
      <c r="K228" s="9"/>
      <c r="L228" s="9"/>
      <c r="M228" s="9">
        <v>0</v>
      </c>
      <c r="N228" s="9">
        <v>437.5</v>
      </c>
      <c r="O228" s="52">
        <v>437.5</v>
      </c>
      <c r="P228" s="9">
        <v>437.5</v>
      </c>
      <c r="Q228" s="9">
        <v>450.18115942028982</v>
      </c>
      <c r="R228" s="9">
        <v>437.5</v>
      </c>
      <c r="S228" s="9">
        <v>440</v>
      </c>
      <c r="T228" s="10">
        <f t="shared" si="15"/>
        <v>2640.18115942029</v>
      </c>
    </row>
    <row r="229" spans="1:20" hidden="1" x14ac:dyDescent="0.25">
      <c r="A229" s="6">
        <v>271</v>
      </c>
      <c r="B229" s="6">
        <v>217</v>
      </c>
      <c r="C229" s="53" t="s">
        <v>379</v>
      </c>
      <c r="D229" s="14" t="s">
        <v>297</v>
      </c>
      <c r="E229" s="14" t="s">
        <v>384</v>
      </c>
      <c r="F229" s="9">
        <f t="shared" si="13"/>
        <v>0</v>
      </c>
      <c r="G229" s="9"/>
      <c r="H229" s="9"/>
      <c r="I229" s="9"/>
      <c r="J229" s="9"/>
      <c r="K229" s="9"/>
      <c r="L229" s="9"/>
      <c r="M229" s="9">
        <v>0</v>
      </c>
      <c r="N229" s="9">
        <v>437.5</v>
      </c>
      <c r="O229" s="52">
        <v>0</v>
      </c>
      <c r="P229" s="9">
        <v>437.5</v>
      </c>
      <c r="Q229" s="9">
        <v>437.5</v>
      </c>
      <c r="R229" s="9">
        <v>437.49999999999994</v>
      </c>
      <c r="S229" s="9">
        <v>440</v>
      </c>
      <c r="T229" s="10">
        <f t="shared" si="15"/>
        <v>2190</v>
      </c>
    </row>
    <row r="230" spans="1:20" s="25" customFormat="1" ht="12.75" hidden="1" x14ac:dyDescent="0.25">
      <c r="A230" s="21"/>
      <c r="B230" s="21"/>
      <c r="C230" s="22" t="s">
        <v>141</v>
      </c>
      <c r="D230" s="23"/>
      <c r="E230" s="23"/>
      <c r="F230" s="24">
        <f t="shared" ref="F230:S230" si="16">SUM(F177:F229)</f>
        <v>0</v>
      </c>
      <c r="G230" s="24">
        <f t="shared" si="16"/>
        <v>0</v>
      </c>
      <c r="H230" s="24">
        <f t="shared" si="16"/>
        <v>0</v>
      </c>
      <c r="I230" s="24">
        <f t="shared" si="16"/>
        <v>0</v>
      </c>
      <c r="J230" s="24">
        <f t="shared" si="16"/>
        <v>0</v>
      </c>
      <c r="K230" s="24">
        <f t="shared" si="16"/>
        <v>0</v>
      </c>
      <c r="L230" s="24">
        <f t="shared" si="16"/>
        <v>0</v>
      </c>
      <c r="M230" s="24">
        <f t="shared" si="16"/>
        <v>34960.161323493739</v>
      </c>
      <c r="N230" s="24">
        <f t="shared" si="16"/>
        <v>42457.655404973979</v>
      </c>
      <c r="O230" s="24">
        <f t="shared" si="16"/>
        <v>43871.006031632096</v>
      </c>
      <c r="P230" s="24">
        <f t="shared" si="16"/>
        <v>38680.098127476478</v>
      </c>
      <c r="Q230" s="24">
        <f t="shared" si="16"/>
        <v>37880.03629269528</v>
      </c>
      <c r="R230" s="24">
        <f t="shared" si="16"/>
        <v>37546.094763983769</v>
      </c>
      <c r="S230" s="24">
        <f t="shared" si="16"/>
        <v>35490.497663171889</v>
      </c>
      <c r="T230" s="24">
        <f t="shared" si="15"/>
        <v>270885.54960742727</v>
      </c>
    </row>
    <row r="231" spans="1:20" s="29" customFormat="1" ht="22.5" x14ac:dyDescent="0.25">
      <c r="A231" s="26"/>
      <c r="B231" s="26"/>
      <c r="C231" s="7" t="s">
        <v>385</v>
      </c>
      <c r="D231" s="27"/>
      <c r="E231" s="27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</row>
    <row r="232" spans="1:20" hidden="1" x14ac:dyDescent="0.25">
      <c r="A232" s="6">
        <v>6</v>
      </c>
      <c r="B232" s="6">
        <v>218</v>
      </c>
      <c r="C232" s="33" t="s">
        <v>386</v>
      </c>
      <c r="D232" s="8" t="s">
        <v>21</v>
      </c>
      <c r="E232" s="8" t="s">
        <v>387</v>
      </c>
      <c r="F232" s="9">
        <f t="shared" ref="F232" si="17">SUM(G232:L232)</f>
        <v>0</v>
      </c>
      <c r="G232" s="9"/>
      <c r="H232" s="9"/>
      <c r="I232" s="9"/>
      <c r="J232" s="9"/>
      <c r="K232" s="9"/>
      <c r="L232" s="9"/>
      <c r="M232" s="9">
        <v>0</v>
      </c>
      <c r="N232" s="9">
        <v>0</v>
      </c>
      <c r="O232" s="9">
        <v>150</v>
      </c>
      <c r="P232" s="9">
        <v>0</v>
      </c>
      <c r="Q232" s="9">
        <v>0</v>
      </c>
      <c r="R232" s="9">
        <v>1580</v>
      </c>
      <c r="S232" s="9">
        <v>1524.55</v>
      </c>
      <c r="T232" s="10">
        <f>R232+Q232+P232+O232+N232+M232+L232+K232+J232+I232+H232+G232+S232</f>
        <v>3254.55</v>
      </c>
    </row>
    <row r="233" spans="1:20" x14ac:dyDescent="0.25">
      <c r="A233" s="6"/>
      <c r="B233" s="6"/>
      <c r="C233" s="54" t="s">
        <v>388</v>
      </c>
      <c r="D233" s="8"/>
      <c r="E233" s="8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10"/>
    </row>
    <row r="234" spans="1:20" s="29" customFormat="1" hidden="1" x14ac:dyDescent="0.25">
      <c r="A234" s="26">
        <v>193</v>
      </c>
      <c r="B234" s="26"/>
      <c r="C234" s="33" t="s">
        <v>389</v>
      </c>
      <c r="D234" s="27" t="s">
        <v>390</v>
      </c>
      <c r="E234" s="27" t="s">
        <v>391</v>
      </c>
      <c r="F234" s="28">
        <f t="shared" ref="F234:F264" si="18">SUM(G234:L234)</f>
        <v>0</v>
      </c>
      <c r="G234" s="28"/>
      <c r="H234" s="28"/>
      <c r="I234" s="28"/>
      <c r="J234" s="28"/>
      <c r="K234" s="28"/>
      <c r="L234" s="28"/>
      <c r="M234" s="28">
        <v>2000.8392962962964</v>
      </c>
      <c r="N234" s="28">
        <v>2357.1999999999998</v>
      </c>
      <c r="O234" s="28">
        <v>2856.2</v>
      </c>
      <c r="P234" s="28">
        <v>2310</v>
      </c>
      <c r="Q234" s="28">
        <v>885.15</v>
      </c>
      <c r="R234" s="28">
        <v>2802.5341269841269</v>
      </c>
      <c r="S234" s="28">
        <v>625</v>
      </c>
      <c r="T234" s="28">
        <f>R234+Q234+P234+O234+N234+M234+L234+K234+J234+I234+H234+G234+S234</f>
        <v>13836.923423280423</v>
      </c>
    </row>
    <row r="235" spans="1:20" hidden="1" x14ac:dyDescent="0.25">
      <c r="A235" s="6">
        <v>194</v>
      </c>
      <c r="B235" s="6">
        <v>219</v>
      </c>
      <c r="C235" s="30" t="s">
        <v>392</v>
      </c>
      <c r="D235" s="19" t="s">
        <v>181</v>
      </c>
      <c r="E235" s="14" t="s">
        <v>393</v>
      </c>
      <c r="F235" s="9">
        <f t="shared" si="18"/>
        <v>0</v>
      </c>
      <c r="G235" s="9"/>
      <c r="H235" s="9"/>
      <c r="I235" s="9"/>
      <c r="J235" s="9"/>
      <c r="K235" s="9"/>
      <c r="L235" s="9"/>
      <c r="M235" s="9">
        <v>0</v>
      </c>
      <c r="N235" s="9">
        <v>974.2</v>
      </c>
      <c r="O235" s="9">
        <v>1841.6969696969697</v>
      </c>
      <c r="P235" s="9">
        <v>0</v>
      </c>
      <c r="Q235" s="9">
        <v>1923.4087542087541</v>
      </c>
      <c r="R235" s="9">
        <v>298.81791459569234</v>
      </c>
      <c r="S235" s="9">
        <v>540</v>
      </c>
      <c r="T235" s="10">
        <f t="shared" ref="T235:T265" si="19">R235+Q235+P235+O235+N235+M235+L235+K235+J235+I235+H235+G235+S235</f>
        <v>5578.1236385014163</v>
      </c>
    </row>
    <row r="236" spans="1:20" hidden="1" x14ac:dyDescent="0.25">
      <c r="A236" s="6">
        <v>195</v>
      </c>
      <c r="B236" s="6">
        <v>220</v>
      </c>
      <c r="C236" s="30" t="s">
        <v>392</v>
      </c>
      <c r="D236" s="14" t="s">
        <v>181</v>
      </c>
      <c r="E236" s="14" t="s">
        <v>394</v>
      </c>
      <c r="F236" s="9">
        <f t="shared" si="18"/>
        <v>0</v>
      </c>
      <c r="G236" s="9"/>
      <c r="H236" s="9"/>
      <c r="I236" s="9"/>
      <c r="J236" s="9"/>
      <c r="K236" s="9"/>
      <c r="L236" s="9"/>
      <c r="M236" s="9">
        <v>1830</v>
      </c>
      <c r="N236" s="9">
        <v>2163.8000000000002</v>
      </c>
      <c r="O236" s="9">
        <v>1910</v>
      </c>
      <c r="P236" s="9">
        <v>1624.2934782608695</v>
      </c>
      <c r="Q236" s="9">
        <v>318.60000000000002</v>
      </c>
      <c r="R236" s="9">
        <v>702</v>
      </c>
      <c r="S236" s="9">
        <v>846.95410628019317</v>
      </c>
      <c r="T236" s="10">
        <f t="shared" si="19"/>
        <v>9395.6475845410623</v>
      </c>
    </row>
    <row r="237" spans="1:20" hidden="1" x14ac:dyDescent="0.25">
      <c r="A237" s="6">
        <v>196</v>
      </c>
      <c r="B237" s="6">
        <v>221</v>
      </c>
      <c r="C237" s="30" t="s">
        <v>392</v>
      </c>
      <c r="D237" s="14" t="s">
        <v>181</v>
      </c>
      <c r="E237" s="14" t="s">
        <v>395</v>
      </c>
      <c r="F237" s="9">
        <f t="shared" si="18"/>
        <v>0</v>
      </c>
      <c r="G237" s="9"/>
      <c r="H237" s="9"/>
      <c r="I237" s="9"/>
      <c r="J237" s="9"/>
      <c r="K237" s="9"/>
      <c r="L237" s="9"/>
      <c r="M237" s="9">
        <v>1674</v>
      </c>
      <c r="N237" s="9">
        <v>739.8</v>
      </c>
      <c r="O237" s="9">
        <v>806.9727272727273</v>
      </c>
      <c r="P237" s="9">
        <v>0</v>
      </c>
      <c r="Q237" s="9">
        <v>1080</v>
      </c>
      <c r="R237" s="9">
        <v>540</v>
      </c>
      <c r="S237" s="9">
        <v>0</v>
      </c>
      <c r="T237" s="10">
        <f t="shared" si="19"/>
        <v>4840.772727272727</v>
      </c>
    </row>
    <row r="238" spans="1:20" ht="22.5" hidden="1" x14ac:dyDescent="0.25">
      <c r="A238" s="6">
        <v>198</v>
      </c>
      <c r="B238" s="6">
        <v>222</v>
      </c>
      <c r="C238" s="30" t="s">
        <v>396</v>
      </c>
      <c r="D238" s="19" t="s">
        <v>181</v>
      </c>
      <c r="E238" s="14" t="s">
        <v>397</v>
      </c>
      <c r="F238" s="9">
        <f t="shared" si="18"/>
        <v>0</v>
      </c>
      <c r="G238" s="9"/>
      <c r="H238" s="9"/>
      <c r="I238" s="9"/>
      <c r="J238" s="9"/>
      <c r="K238" s="9"/>
      <c r="L238" s="9"/>
      <c r="M238" s="9">
        <v>561</v>
      </c>
      <c r="N238" s="9">
        <v>425</v>
      </c>
      <c r="O238" s="9">
        <v>425</v>
      </c>
      <c r="P238" s="9">
        <v>425</v>
      </c>
      <c r="Q238" s="9">
        <v>425</v>
      </c>
      <c r="R238" s="9">
        <v>892.5</v>
      </c>
      <c r="S238" s="9">
        <v>425</v>
      </c>
      <c r="T238" s="10">
        <f t="shared" si="19"/>
        <v>3578.5</v>
      </c>
    </row>
    <row r="239" spans="1:20" ht="22.5" hidden="1" x14ac:dyDescent="0.25">
      <c r="A239" s="6">
        <v>199</v>
      </c>
      <c r="B239" s="6">
        <v>223</v>
      </c>
      <c r="C239" s="30" t="s">
        <v>396</v>
      </c>
      <c r="D239" s="14" t="s">
        <v>181</v>
      </c>
      <c r="E239" s="14" t="s">
        <v>398</v>
      </c>
      <c r="F239" s="9">
        <f t="shared" si="18"/>
        <v>0</v>
      </c>
      <c r="G239" s="9"/>
      <c r="H239" s="9"/>
      <c r="I239" s="9"/>
      <c r="J239" s="9"/>
      <c r="K239" s="9"/>
      <c r="L239" s="9"/>
      <c r="M239" s="9">
        <v>496.9860292565503</v>
      </c>
      <c r="N239" s="9">
        <v>425</v>
      </c>
      <c r="O239" s="9">
        <v>425</v>
      </c>
      <c r="P239" s="9">
        <v>537.24883577137916</v>
      </c>
      <c r="Q239" s="9">
        <v>425</v>
      </c>
      <c r="R239" s="9">
        <v>1112.6982279002189</v>
      </c>
      <c r="S239" s="9">
        <v>425</v>
      </c>
      <c r="T239" s="10">
        <f t="shared" si="19"/>
        <v>3846.9330929281482</v>
      </c>
    </row>
    <row r="240" spans="1:20" ht="22.5" hidden="1" x14ac:dyDescent="0.25">
      <c r="A240" s="6">
        <v>200</v>
      </c>
      <c r="B240" s="6">
        <v>224</v>
      </c>
      <c r="C240" s="30" t="s">
        <v>399</v>
      </c>
      <c r="D240" s="14" t="s">
        <v>181</v>
      </c>
      <c r="E240" s="14" t="s">
        <v>400</v>
      </c>
      <c r="F240" s="9">
        <f t="shared" si="18"/>
        <v>0</v>
      </c>
      <c r="G240" s="9"/>
      <c r="H240" s="9"/>
      <c r="I240" s="9"/>
      <c r="J240" s="9"/>
      <c r="K240" s="9"/>
      <c r="L240" s="9"/>
      <c r="M240" s="9">
        <v>2567.5</v>
      </c>
      <c r="N240" s="9">
        <v>930.17543859649118</v>
      </c>
      <c r="O240" s="9">
        <v>2760</v>
      </c>
      <c r="P240" s="9">
        <v>1440</v>
      </c>
      <c r="Q240" s="9">
        <v>950.20788686692572</v>
      </c>
      <c r="R240" s="9">
        <v>640</v>
      </c>
      <c r="S240" s="9">
        <v>1689.5766061884256</v>
      </c>
      <c r="T240" s="10">
        <f t="shared" si="19"/>
        <v>10977.459931651843</v>
      </c>
    </row>
    <row r="241" spans="1:20" ht="22.5" hidden="1" x14ac:dyDescent="0.25">
      <c r="A241" s="6">
        <v>201</v>
      </c>
      <c r="B241" s="6">
        <v>225</v>
      </c>
      <c r="C241" s="33" t="s">
        <v>399</v>
      </c>
      <c r="D241" s="14" t="s">
        <v>181</v>
      </c>
      <c r="E241" s="14" t="s">
        <v>401</v>
      </c>
      <c r="F241" s="9">
        <f t="shared" si="18"/>
        <v>0</v>
      </c>
      <c r="G241" s="9"/>
      <c r="H241" s="9"/>
      <c r="I241" s="9"/>
      <c r="J241" s="9"/>
      <c r="K241" s="9"/>
      <c r="L241" s="9"/>
      <c r="M241" s="9">
        <v>4017.5</v>
      </c>
      <c r="N241" s="9">
        <v>4104.8245614035086</v>
      </c>
      <c r="O241" s="9">
        <v>2440.9336788942051</v>
      </c>
      <c r="P241" s="9">
        <v>2740</v>
      </c>
      <c r="Q241" s="9">
        <v>2802.4572382867577</v>
      </c>
      <c r="R241" s="9">
        <v>4073.7639259912335</v>
      </c>
      <c r="S241" s="9">
        <v>2102</v>
      </c>
      <c r="T241" s="10">
        <f t="shared" si="19"/>
        <v>22281.479404575704</v>
      </c>
    </row>
    <row r="242" spans="1:20" hidden="1" x14ac:dyDescent="0.25">
      <c r="A242" s="6">
        <v>197</v>
      </c>
      <c r="B242" s="6">
        <v>226</v>
      </c>
      <c r="C242" s="33" t="s">
        <v>392</v>
      </c>
      <c r="D242" s="8" t="s">
        <v>244</v>
      </c>
      <c r="E242" s="8" t="s">
        <v>402</v>
      </c>
      <c r="F242" s="9">
        <f t="shared" si="18"/>
        <v>0</v>
      </c>
      <c r="G242" s="9"/>
      <c r="H242" s="9"/>
      <c r="I242" s="9"/>
      <c r="J242" s="9"/>
      <c r="K242" s="9"/>
      <c r="L242" s="9"/>
      <c r="M242" s="9">
        <v>0</v>
      </c>
      <c r="N242" s="9">
        <v>0</v>
      </c>
      <c r="O242" s="9">
        <v>40</v>
      </c>
      <c r="P242" s="9">
        <v>1080</v>
      </c>
      <c r="Q242" s="9">
        <v>540</v>
      </c>
      <c r="R242" s="9">
        <v>1080</v>
      </c>
      <c r="S242" s="9">
        <v>0</v>
      </c>
      <c r="T242" s="10">
        <f>R242+Q242+P242+O242+N242+M242+L242+K242+J242+I242+H242+G242+S242</f>
        <v>2740</v>
      </c>
    </row>
    <row r="243" spans="1:20" hidden="1" x14ac:dyDescent="0.25">
      <c r="A243" s="6">
        <v>202</v>
      </c>
      <c r="B243" s="6">
        <v>227</v>
      </c>
      <c r="C243" s="40" t="s">
        <v>155</v>
      </c>
      <c r="D243" s="14" t="s">
        <v>181</v>
      </c>
      <c r="E243" s="14" t="s">
        <v>403</v>
      </c>
      <c r="F243" s="9">
        <f t="shared" si="18"/>
        <v>0</v>
      </c>
      <c r="G243" s="9"/>
      <c r="H243" s="9"/>
      <c r="I243" s="9"/>
      <c r="J243" s="9"/>
      <c r="K243" s="9"/>
      <c r="L243" s="9"/>
      <c r="M243" s="35">
        <v>1185.4000000000001</v>
      </c>
      <c r="N243" s="9">
        <v>1712.9068580542266</v>
      </c>
      <c r="O243" s="9">
        <v>1090</v>
      </c>
      <c r="P243" s="9">
        <v>700</v>
      </c>
      <c r="Q243" s="9">
        <v>1188.8334807154031</v>
      </c>
      <c r="R243" s="9">
        <v>769.74868894566703</v>
      </c>
      <c r="S243" s="9">
        <v>625</v>
      </c>
      <c r="T243" s="10">
        <f t="shared" si="19"/>
        <v>7271.8890277152968</v>
      </c>
    </row>
    <row r="244" spans="1:20" hidden="1" x14ac:dyDescent="0.25">
      <c r="A244" s="6">
        <v>203</v>
      </c>
      <c r="B244" s="6">
        <v>228</v>
      </c>
      <c r="C244" s="40" t="s">
        <v>404</v>
      </c>
      <c r="D244" s="14" t="s">
        <v>181</v>
      </c>
      <c r="E244" s="14" t="s">
        <v>405</v>
      </c>
      <c r="F244" s="9">
        <f t="shared" si="18"/>
        <v>0</v>
      </c>
      <c r="G244" s="9"/>
      <c r="H244" s="9"/>
      <c r="I244" s="9"/>
      <c r="J244" s="9"/>
      <c r="K244" s="9"/>
      <c r="L244" s="9"/>
      <c r="M244" s="35">
        <v>0</v>
      </c>
      <c r="N244" s="9">
        <v>450.00000000000006</v>
      </c>
      <c r="O244" s="9">
        <v>450</v>
      </c>
      <c r="P244" s="9">
        <v>450</v>
      </c>
      <c r="Q244" s="9">
        <v>450</v>
      </c>
      <c r="R244" s="9">
        <v>449.99999999999994</v>
      </c>
      <c r="S244" s="9">
        <v>449.99999999999994</v>
      </c>
      <c r="T244" s="10">
        <f t="shared" si="19"/>
        <v>2700</v>
      </c>
    </row>
    <row r="245" spans="1:20" hidden="1" x14ac:dyDescent="0.25">
      <c r="A245" s="6">
        <v>204</v>
      </c>
      <c r="B245" s="6">
        <v>229</v>
      </c>
      <c r="C245" s="40" t="s">
        <v>406</v>
      </c>
      <c r="D245" s="14" t="s">
        <v>181</v>
      </c>
      <c r="E245" s="14" t="s">
        <v>407</v>
      </c>
      <c r="F245" s="9">
        <f t="shared" si="18"/>
        <v>0</v>
      </c>
      <c r="G245" s="9"/>
      <c r="H245" s="9"/>
      <c r="I245" s="9"/>
      <c r="J245" s="9"/>
      <c r="K245" s="9"/>
      <c r="L245" s="9"/>
      <c r="M245" s="35">
        <v>0</v>
      </c>
      <c r="N245" s="9">
        <v>130</v>
      </c>
      <c r="O245" s="9">
        <v>780</v>
      </c>
      <c r="P245" s="9">
        <v>531.70000000000005</v>
      </c>
      <c r="Q245" s="9">
        <v>515</v>
      </c>
      <c r="R245" s="9">
        <v>390</v>
      </c>
      <c r="S245" s="9">
        <v>260</v>
      </c>
      <c r="T245" s="10">
        <f t="shared" si="19"/>
        <v>2606.6999999999998</v>
      </c>
    </row>
    <row r="246" spans="1:20" hidden="1" x14ac:dyDescent="0.25">
      <c r="A246" s="6">
        <v>205</v>
      </c>
      <c r="B246" s="6">
        <v>230</v>
      </c>
      <c r="C246" s="40" t="s">
        <v>408</v>
      </c>
      <c r="D246" s="14" t="s">
        <v>181</v>
      </c>
      <c r="E246" s="14" t="s">
        <v>409</v>
      </c>
      <c r="F246" s="9">
        <f t="shared" si="18"/>
        <v>0</v>
      </c>
      <c r="G246" s="9"/>
      <c r="H246" s="9"/>
      <c r="I246" s="9"/>
      <c r="J246" s="9"/>
      <c r="K246" s="9"/>
      <c r="L246" s="9"/>
      <c r="M246" s="35">
        <v>0</v>
      </c>
      <c r="N246" s="9">
        <v>343.81578947368416</v>
      </c>
      <c r="O246" s="9">
        <v>78.07695374800636</v>
      </c>
      <c r="P246" s="9">
        <v>118.3</v>
      </c>
      <c r="Q246" s="9">
        <v>390</v>
      </c>
      <c r="R246" s="9">
        <v>520</v>
      </c>
      <c r="S246" s="9">
        <v>130</v>
      </c>
      <c r="T246" s="10">
        <f t="shared" si="19"/>
        <v>1580.1927432216905</v>
      </c>
    </row>
    <row r="247" spans="1:20" hidden="1" x14ac:dyDescent="0.25">
      <c r="A247" s="6">
        <v>206</v>
      </c>
      <c r="B247" s="6">
        <v>231</v>
      </c>
      <c r="C247" s="40" t="s">
        <v>410</v>
      </c>
      <c r="D247" s="14" t="s">
        <v>181</v>
      </c>
      <c r="E247" s="14" t="s">
        <v>411</v>
      </c>
      <c r="F247" s="9">
        <f t="shared" si="18"/>
        <v>0</v>
      </c>
      <c r="G247" s="9"/>
      <c r="H247" s="9"/>
      <c r="I247" s="9"/>
      <c r="J247" s="9"/>
      <c r="K247" s="9"/>
      <c r="L247" s="9"/>
      <c r="M247" s="35">
        <v>343</v>
      </c>
      <c r="N247" s="9">
        <v>760</v>
      </c>
      <c r="O247" s="9">
        <v>990.34848484848487</v>
      </c>
      <c r="P247" s="9">
        <v>285</v>
      </c>
      <c r="Q247" s="9">
        <v>285</v>
      </c>
      <c r="R247" s="9">
        <v>0</v>
      </c>
      <c r="S247" s="9">
        <v>0</v>
      </c>
      <c r="T247" s="10">
        <f t="shared" si="19"/>
        <v>2663.348484848485</v>
      </c>
    </row>
    <row r="248" spans="1:20" hidden="1" x14ac:dyDescent="0.25">
      <c r="A248" s="6">
        <v>207</v>
      </c>
      <c r="B248" s="6">
        <v>232</v>
      </c>
      <c r="C248" s="40" t="s">
        <v>410</v>
      </c>
      <c r="D248" s="14" t="s">
        <v>181</v>
      </c>
      <c r="E248" s="14" t="s">
        <v>412</v>
      </c>
      <c r="F248" s="9">
        <f t="shared" si="18"/>
        <v>0</v>
      </c>
      <c r="G248" s="9"/>
      <c r="H248" s="9"/>
      <c r="I248" s="9"/>
      <c r="J248" s="9"/>
      <c r="K248" s="9"/>
      <c r="L248" s="9"/>
      <c r="M248" s="35">
        <v>745</v>
      </c>
      <c r="N248" s="9">
        <v>985</v>
      </c>
      <c r="O248" s="9">
        <v>1194</v>
      </c>
      <c r="P248" s="9">
        <v>1211</v>
      </c>
      <c r="Q248" s="9">
        <v>475</v>
      </c>
      <c r="R248" s="9">
        <v>1318</v>
      </c>
      <c r="S248" s="9">
        <v>1021</v>
      </c>
      <c r="T248" s="10">
        <f t="shared" si="19"/>
        <v>6949</v>
      </c>
    </row>
    <row r="249" spans="1:20" hidden="1" x14ac:dyDescent="0.25">
      <c r="A249" s="6">
        <v>47</v>
      </c>
      <c r="B249" s="6">
        <v>233</v>
      </c>
      <c r="C249" s="41" t="s">
        <v>413</v>
      </c>
      <c r="D249" s="14" t="s">
        <v>46</v>
      </c>
      <c r="E249" s="14" t="s">
        <v>414</v>
      </c>
      <c r="F249" s="9">
        <f t="shared" si="18"/>
        <v>0</v>
      </c>
      <c r="G249" s="9"/>
      <c r="H249" s="9"/>
      <c r="I249" s="9"/>
      <c r="J249" s="9"/>
      <c r="K249" s="9"/>
      <c r="L249" s="9"/>
      <c r="M249" s="90">
        <v>625</v>
      </c>
      <c r="N249" s="9">
        <v>625</v>
      </c>
      <c r="O249" s="9">
        <v>625</v>
      </c>
      <c r="P249" s="9">
        <v>625</v>
      </c>
      <c r="Q249" s="9">
        <v>625</v>
      </c>
      <c r="R249" s="9">
        <v>625</v>
      </c>
      <c r="S249" s="9">
        <v>500</v>
      </c>
      <c r="T249" s="10">
        <f>R249+Q249+P249+O249+N249+M249+L249+K249+J249+I249+H249+G249+S249</f>
        <v>4250</v>
      </c>
    </row>
    <row r="250" spans="1:20" hidden="1" x14ac:dyDescent="0.25">
      <c r="A250" s="6">
        <v>209</v>
      </c>
      <c r="B250" s="6">
        <v>234</v>
      </c>
      <c r="C250" s="41" t="s">
        <v>415</v>
      </c>
      <c r="D250" s="14" t="s">
        <v>181</v>
      </c>
      <c r="E250" s="14" t="s">
        <v>416</v>
      </c>
      <c r="F250" s="9">
        <f t="shared" si="18"/>
        <v>0</v>
      </c>
      <c r="G250" s="9"/>
      <c r="H250" s="9"/>
      <c r="I250" s="9"/>
      <c r="J250" s="9"/>
      <c r="K250" s="9"/>
      <c r="L250" s="9"/>
      <c r="M250" s="9">
        <v>0</v>
      </c>
      <c r="N250" s="9">
        <v>450.00000000000006</v>
      </c>
      <c r="O250" s="9">
        <v>450</v>
      </c>
      <c r="P250" s="9">
        <v>450</v>
      </c>
      <c r="Q250" s="9">
        <v>450</v>
      </c>
      <c r="R250" s="9">
        <v>449.99999999999994</v>
      </c>
      <c r="S250" s="9">
        <v>449.99999999999994</v>
      </c>
      <c r="T250" s="10">
        <f t="shared" si="19"/>
        <v>2700</v>
      </c>
    </row>
    <row r="251" spans="1:20" hidden="1" x14ac:dyDescent="0.25">
      <c r="A251" s="6">
        <v>210</v>
      </c>
      <c r="B251" s="6">
        <v>235</v>
      </c>
      <c r="C251" s="48" t="s">
        <v>417</v>
      </c>
      <c r="D251" s="14" t="s">
        <v>181</v>
      </c>
      <c r="E251" s="14" t="s">
        <v>418</v>
      </c>
      <c r="F251" s="9">
        <f t="shared" si="18"/>
        <v>0</v>
      </c>
      <c r="G251" s="9"/>
      <c r="H251" s="9"/>
      <c r="I251" s="9"/>
      <c r="J251" s="9"/>
      <c r="K251" s="9"/>
      <c r="L251" s="9"/>
      <c r="M251" s="9">
        <v>100.19907407407413</v>
      </c>
      <c r="N251" s="9">
        <v>585</v>
      </c>
      <c r="O251" s="9">
        <v>585</v>
      </c>
      <c r="P251" s="9">
        <v>585</v>
      </c>
      <c r="Q251" s="9">
        <v>603.47826086956525</v>
      </c>
      <c r="R251" s="9">
        <v>606.70462387853695</v>
      </c>
      <c r="S251" s="9">
        <v>585</v>
      </c>
      <c r="T251" s="10">
        <f t="shared" si="19"/>
        <v>3650.3819588221759</v>
      </c>
    </row>
    <row r="252" spans="1:20" hidden="1" x14ac:dyDescent="0.25">
      <c r="A252" s="6">
        <v>211</v>
      </c>
      <c r="B252" s="6">
        <v>236</v>
      </c>
      <c r="C252" s="49" t="s">
        <v>419</v>
      </c>
      <c r="D252" s="19" t="s">
        <v>181</v>
      </c>
      <c r="E252" s="14" t="s">
        <v>420</v>
      </c>
      <c r="F252" s="9">
        <f t="shared" si="18"/>
        <v>0</v>
      </c>
      <c r="G252" s="9"/>
      <c r="H252" s="9"/>
      <c r="I252" s="9"/>
      <c r="J252" s="9"/>
      <c r="K252" s="9"/>
      <c r="L252" s="9"/>
      <c r="M252" s="9">
        <v>1540</v>
      </c>
      <c r="N252" s="9">
        <v>2372.3444976076553</v>
      </c>
      <c r="O252" s="9">
        <v>443.35943163694361</v>
      </c>
      <c r="P252" s="9">
        <v>1680</v>
      </c>
      <c r="Q252" s="9">
        <v>960</v>
      </c>
      <c r="R252" s="9">
        <v>1560</v>
      </c>
      <c r="S252" s="9">
        <v>774.5454545454545</v>
      </c>
      <c r="T252" s="10">
        <f t="shared" si="19"/>
        <v>9330.2493837900529</v>
      </c>
    </row>
    <row r="253" spans="1:20" hidden="1" x14ac:dyDescent="0.25">
      <c r="A253" s="6">
        <v>212</v>
      </c>
      <c r="B253" s="6">
        <v>237</v>
      </c>
      <c r="C253" s="49" t="s">
        <v>421</v>
      </c>
      <c r="D253" s="14" t="s">
        <v>181</v>
      </c>
      <c r="E253" s="14" t="s">
        <v>422</v>
      </c>
      <c r="F253" s="9">
        <f t="shared" si="18"/>
        <v>0</v>
      </c>
      <c r="G253" s="9"/>
      <c r="H253" s="9"/>
      <c r="I253" s="9"/>
      <c r="J253" s="9"/>
      <c r="K253" s="9"/>
      <c r="L253" s="9"/>
      <c r="M253" s="9">
        <v>1540</v>
      </c>
      <c r="N253" s="9">
        <v>2040</v>
      </c>
      <c r="O253" s="9">
        <v>720</v>
      </c>
      <c r="P253" s="9">
        <v>1680</v>
      </c>
      <c r="Q253" s="9">
        <v>1281.7391304347825</v>
      </c>
      <c r="R253" s="9">
        <v>1560</v>
      </c>
      <c r="S253" s="9">
        <v>1080</v>
      </c>
      <c r="T253" s="10">
        <f t="shared" si="19"/>
        <v>9901.7391304347821</v>
      </c>
    </row>
    <row r="254" spans="1:20" hidden="1" x14ac:dyDescent="0.25">
      <c r="A254" s="6">
        <v>213</v>
      </c>
      <c r="B254" s="6">
        <v>238</v>
      </c>
      <c r="C254" s="49" t="s">
        <v>423</v>
      </c>
      <c r="D254" s="14" t="s">
        <v>181</v>
      </c>
      <c r="E254" s="14" t="s">
        <v>424</v>
      </c>
      <c r="F254" s="9">
        <f t="shared" si="18"/>
        <v>0</v>
      </c>
      <c r="G254" s="9"/>
      <c r="H254" s="9"/>
      <c r="I254" s="9"/>
      <c r="J254" s="9"/>
      <c r="K254" s="9"/>
      <c r="L254" s="9"/>
      <c r="M254" s="9">
        <v>937.5</v>
      </c>
      <c r="N254" s="9">
        <v>937.5</v>
      </c>
      <c r="O254" s="9">
        <v>937.50000000000011</v>
      </c>
      <c r="P254" s="9">
        <v>937.5</v>
      </c>
      <c r="Q254" s="9">
        <v>937.5</v>
      </c>
      <c r="R254" s="9">
        <v>937.50000000000011</v>
      </c>
      <c r="S254" s="9">
        <v>940</v>
      </c>
      <c r="T254" s="10">
        <f t="shared" si="19"/>
        <v>6565</v>
      </c>
    </row>
    <row r="255" spans="1:20" ht="22.5" hidden="1" x14ac:dyDescent="0.25">
      <c r="A255" s="6">
        <v>214</v>
      </c>
      <c r="B255" s="6">
        <v>239</v>
      </c>
      <c r="C255" s="49" t="s">
        <v>425</v>
      </c>
      <c r="D255" s="14" t="s">
        <v>181</v>
      </c>
      <c r="E255" s="14" t="s">
        <v>426</v>
      </c>
      <c r="F255" s="9">
        <f t="shared" si="18"/>
        <v>0</v>
      </c>
      <c r="G255" s="9"/>
      <c r="H255" s="9"/>
      <c r="I255" s="9"/>
      <c r="J255" s="9"/>
      <c r="K255" s="9"/>
      <c r="L255" s="9"/>
      <c r="M255" s="9">
        <v>842.5</v>
      </c>
      <c r="N255" s="9">
        <v>917.31459330143548</v>
      </c>
      <c r="O255" s="9">
        <v>937.50000000000011</v>
      </c>
      <c r="P255" s="9">
        <v>937.5</v>
      </c>
      <c r="Q255" s="9">
        <v>937.5</v>
      </c>
      <c r="R255" s="9">
        <v>937.50000000000011</v>
      </c>
      <c r="S255" s="9">
        <v>939.40476190476193</v>
      </c>
      <c r="T255" s="10">
        <f t="shared" si="19"/>
        <v>6449.2193552061981</v>
      </c>
    </row>
    <row r="256" spans="1:20" hidden="1" x14ac:dyDescent="0.25">
      <c r="A256" s="6">
        <v>216</v>
      </c>
      <c r="B256" s="6">
        <v>240</v>
      </c>
      <c r="C256" s="48" t="s">
        <v>427</v>
      </c>
      <c r="D256" s="14" t="s">
        <v>181</v>
      </c>
      <c r="E256" s="14" t="s">
        <v>428</v>
      </c>
      <c r="F256" s="9">
        <f t="shared" si="18"/>
        <v>0</v>
      </c>
      <c r="G256" s="9"/>
      <c r="H256" s="9"/>
      <c r="I256" s="9"/>
      <c r="J256" s="9"/>
      <c r="K256" s="9"/>
      <c r="L256" s="9"/>
      <c r="M256" s="9">
        <v>1188.065850340136</v>
      </c>
      <c r="N256" s="9">
        <v>700.8</v>
      </c>
      <c r="O256" s="9">
        <v>1427.2</v>
      </c>
      <c r="P256" s="9">
        <v>772</v>
      </c>
      <c r="Q256" s="9">
        <v>320</v>
      </c>
      <c r="R256" s="9">
        <v>1269.4476190476189</v>
      </c>
      <c r="S256" s="9">
        <v>205.6</v>
      </c>
      <c r="T256" s="10">
        <f t="shared" si="19"/>
        <v>5883.1134693877557</v>
      </c>
    </row>
    <row r="257" spans="1:20" hidden="1" x14ac:dyDescent="0.25">
      <c r="A257" s="6">
        <v>217</v>
      </c>
      <c r="B257" s="6">
        <v>241</v>
      </c>
      <c r="C257" s="48" t="s">
        <v>429</v>
      </c>
      <c r="D257" s="14" t="s">
        <v>181</v>
      </c>
      <c r="E257" s="14" t="s">
        <v>430</v>
      </c>
      <c r="F257" s="9">
        <f t="shared" si="18"/>
        <v>0</v>
      </c>
      <c r="G257" s="9"/>
      <c r="H257" s="9"/>
      <c r="I257" s="9"/>
      <c r="J257" s="9"/>
      <c r="K257" s="9"/>
      <c r="L257" s="9"/>
      <c r="M257" s="9">
        <v>244.36</v>
      </c>
      <c r="N257" s="9">
        <v>291.2</v>
      </c>
      <c r="O257" s="9">
        <v>1302.4000000000001</v>
      </c>
      <c r="P257" s="9">
        <v>100</v>
      </c>
      <c r="Q257" s="9">
        <v>852.84913733609392</v>
      </c>
      <c r="R257" s="9">
        <v>421.6</v>
      </c>
      <c r="S257" s="9">
        <v>680</v>
      </c>
      <c r="T257" s="10">
        <f t="shared" si="19"/>
        <v>3892.4091373360939</v>
      </c>
    </row>
    <row r="258" spans="1:20" hidden="1" x14ac:dyDescent="0.25">
      <c r="A258" s="6">
        <v>218</v>
      </c>
      <c r="B258" s="6">
        <v>242</v>
      </c>
      <c r="C258" s="48" t="s">
        <v>431</v>
      </c>
      <c r="D258" s="14" t="s">
        <v>181</v>
      </c>
      <c r="E258" s="14" t="s">
        <v>432</v>
      </c>
      <c r="F258" s="9">
        <f t="shared" si="18"/>
        <v>0</v>
      </c>
      <c r="G258" s="9"/>
      <c r="H258" s="9"/>
      <c r="I258" s="9"/>
      <c r="J258" s="9"/>
      <c r="K258" s="9"/>
      <c r="L258" s="9"/>
      <c r="M258" s="9">
        <v>1084</v>
      </c>
      <c r="N258" s="9">
        <v>1302.4000000000001</v>
      </c>
      <c r="O258" s="9">
        <v>1446.4</v>
      </c>
      <c r="P258" s="9">
        <v>816</v>
      </c>
      <c r="Q258" s="9">
        <v>908.15955831608005</v>
      </c>
      <c r="R258" s="9">
        <v>979.91610634591996</v>
      </c>
      <c r="S258" s="9">
        <v>567.13101568209527</v>
      </c>
      <c r="T258" s="10">
        <f t="shared" si="19"/>
        <v>7104.0066803440959</v>
      </c>
    </row>
    <row r="259" spans="1:20" hidden="1" x14ac:dyDescent="0.25">
      <c r="A259" s="6">
        <v>219</v>
      </c>
      <c r="B259" s="6">
        <v>243</v>
      </c>
      <c r="C259" s="48" t="s">
        <v>429</v>
      </c>
      <c r="D259" s="14" t="s">
        <v>181</v>
      </c>
      <c r="E259" s="14" t="s">
        <v>433</v>
      </c>
      <c r="F259" s="9">
        <f t="shared" si="18"/>
        <v>0</v>
      </c>
      <c r="G259" s="9"/>
      <c r="H259" s="9"/>
      <c r="I259" s="9"/>
      <c r="J259" s="9"/>
      <c r="K259" s="9"/>
      <c r="L259" s="9"/>
      <c r="M259" s="9">
        <v>0</v>
      </c>
      <c r="N259" s="9">
        <v>912</v>
      </c>
      <c r="O259" s="9">
        <v>916.04512755165524</v>
      </c>
      <c r="P259" s="9">
        <v>312</v>
      </c>
      <c r="Q259" s="9">
        <v>480</v>
      </c>
      <c r="R259" s="9">
        <v>1499.4838581149161</v>
      </c>
      <c r="S259" s="9">
        <v>374.77002163102048</v>
      </c>
      <c r="T259" s="10">
        <f t="shared" si="19"/>
        <v>4494.2990072975917</v>
      </c>
    </row>
    <row r="260" spans="1:20" hidden="1" x14ac:dyDescent="0.25">
      <c r="A260" s="6">
        <v>247</v>
      </c>
      <c r="B260" s="6">
        <v>244</v>
      </c>
      <c r="C260" s="48" t="s">
        <v>434</v>
      </c>
      <c r="D260" s="14" t="s">
        <v>297</v>
      </c>
      <c r="E260" s="14" t="s">
        <v>435</v>
      </c>
      <c r="F260" s="9">
        <f t="shared" si="18"/>
        <v>0</v>
      </c>
      <c r="G260" s="9"/>
      <c r="H260" s="9"/>
      <c r="I260" s="9"/>
      <c r="J260" s="9"/>
      <c r="K260" s="9"/>
      <c r="L260" s="9"/>
      <c r="M260" s="9">
        <v>137.88</v>
      </c>
      <c r="N260" s="9">
        <v>578.77</v>
      </c>
      <c r="O260" s="9">
        <v>561.88</v>
      </c>
      <c r="P260" s="9">
        <v>560.64</v>
      </c>
      <c r="Q260" s="9">
        <v>593.39</v>
      </c>
      <c r="R260" s="9">
        <v>1006.7399999999999</v>
      </c>
      <c r="S260" s="9">
        <v>456.65</v>
      </c>
      <c r="T260" s="10">
        <f>R260+Q260+P260+O260+N260+M260+L260+K260+J260+I260+H260+G260+S260</f>
        <v>3895.9500000000003</v>
      </c>
    </row>
    <row r="261" spans="1:20" hidden="1" x14ac:dyDescent="0.25">
      <c r="A261" s="6">
        <v>220</v>
      </c>
      <c r="B261" s="6">
        <v>245</v>
      </c>
      <c r="C261" s="48" t="s">
        <v>436</v>
      </c>
      <c r="D261" s="14" t="s">
        <v>181</v>
      </c>
      <c r="E261" s="14" t="s">
        <v>437</v>
      </c>
      <c r="F261" s="9">
        <f t="shared" si="18"/>
        <v>0</v>
      </c>
      <c r="G261" s="9"/>
      <c r="H261" s="9"/>
      <c r="I261" s="9"/>
      <c r="J261" s="9"/>
      <c r="K261" s="9"/>
      <c r="L261" s="9"/>
      <c r="M261" s="9">
        <v>0</v>
      </c>
      <c r="N261" s="9">
        <v>250</v>
      </c>
      <c r="O261" s="9">
        <v>250</v>
      </c>
      <c r="P261" s="9">
        <v>250</v>
      </c>
      <c r="Q261" s="9">
        <v>250</v>
      </c>
      <c r="R261" s="9">
        <v>600</v>
      </c>
      <c r="S261" s="9">
        <v>398.2</v>
      </c>
      <c r="T261" s="10">
        <f t="shared" si="19"/>
        <v>1998.2</v>
      </c>
    </row>
    <row r="262" spans="1:20" hidden="1" x14ac:dyDescent="0.25">
      <c r="A262" s="6">
        <v>221</v>
      </c>
      <c r="B262" s="6">
        <v>246</v>
      </c>
      <c r="C262" s="48" t="s">
        <v>438</v>
      </c>
      <c r="D262" s="14" t="s">
        <v>181</v>
      </c>
      <c r="E262" s="14" t="s">
        <v>439</v>
      </c>
      <c r="F262" s="9">
        <f t="shared" si="18"/>
        <v>0</v>
      </c>
      <c r="G262" s="9"/>
      <c r="H262" s="9"/>
      <c r="I262" s="9"/>
      <c r="J262" s="9"/>
      <c r="K262" s="9"/>
      <c r="L262" s="9"/>
      <c r="M262" s="9">
        <v>433.59375</v>
      </c>
      <c r="N262" s="9">
        <v>562.5</v>
      </c>
      <c r="O262" s="9">
        <v>562.5</v>
      </c>
      <c r="P262" s="9">
        <v>562.5</v>
      </c>
      <c r="Q262" s="9">
        <v>562.5</v>
      </c>
      <c r="R262" s="9">
        <v>562.5</v>
      </c>
      <c r="S262" s="9">
        <v>565</v>
      </c>
      <c r="T262" s="10">
        <f t="shared" si="19"/>
        <v>3811.09375</v>
      </c>
    </row>
    <row r="263" spans="1:20" hidden="1" x14ac:dyDescent="0.25">
      <c r="A263" s="6">
        <v>222</v>
      </c>
      <c r="B263" s="6">
        <v>247</v>
      </c>
      <c r="C263" s="48" t="s">
        <v>440</v>
      </c>
      <c r="D263" s="14" t="s">
        <v>181</v>
      </c>
      <c r="E263" s="14" t="s">
        <v>441</v>
      </c>
      <c r="F263" s="9">
        <f t="shared" si="18"/>
        <v>0</v>
      </c>
      <c r="G263" s="9"/>
      <c r="H263" s="9"/>
      <c r="I263" s="9"/>
      <c r="J263" s="9"/>
      <c r="K263" s="9"/>
      <c r="L263" s="9"/>
      <c r="M263" s="9">
        <v>1000</v>
      </c>
      <c r="N263" s="9">
        <v>999.99999999999989</v>
      </c>
      <c r="O263" s="9">
        <v>1000</v>
      </c>
      <c r="P263" s="9">
        <v>1000</v>
      </c>
      <c r="Q263" s="9">
        <v>1000</v>
      </c>
      <c r="R263" s="9">
        <v>1000</v>
      </c>
      <c r="S263" s="9">
        <v>800</v>
      </c>
      <c r="T263" s="10">
        <f t="shared" si="19"/>
        <v>6800</v>
      </c>
    </row>
    <row r="264" spans="1:20" hidden="1" x14ac:dyDescent="0.25">
      <c r="A264" s="6">
        <v>223</v>
      </c>
      <c r="B264" s="6">
        <v>248</v>
      </c>
      <c r="C264" s="48" t="s">
        <v>442</v>
      </c>
      <c r="D264" s="14" t="s">
        <v>181</v>
      </c>
      <c r="E264" s="14" t="s">
        <v>443</v>
      </c>
      <c r="F264" s="9">
        <f t="shared" si="18"/>
        <v>0</v>
      </c>
      <c r="G264" s="9"/>
      <c r="H264" s="9"/>
      <c r="I264" s="9"/>
      <c r="J264" s="9"/>
      <c r="K264" s="9"/>
      <c r="L264" s="9"/>
      <c r="M264" s="9">
        <v>1000</v>
      </c>
      <c r="N264" s="9">
        <v>999.99999999999989</v>
      </c>
      <c r="O264" s="9">
        <v>1000</v>
      </c>
      <c r="P264" s="9">
        <v>1000</v>
      </c>
      <c r="Q264" s="9">
        <v>1000</v>
      </c>
      <c r="R264" s="9">
        <v>1000</v>
      </c>
      <c r="S264" s="9">
        <v>800</v>
      </c>
      <c r="T264" s="10">
        <f t="shared" si="19"/>
        <v>6800</v>
      </c>
    </row>
    <row r="265" spans="1:20" s="25" customFormat="1" ht="12.75" x14ac:dyDescent="0.25">
      <c r="A265" s="21"/>
      <c r="B265" s="21"/>
      <c r="C265" s="55" t="s">
        <v>444</v>
      </c>
      <c r="D265" s="23"/>
      <c r="E265" s="23"/>
      <c r="F265" s="56">
        <f t="shared" ref="F265:S265" si="20">SUM(F234:F264)</f>
        <v>0</v>
      </c>
      <c r="G265" s="56">
        <f t="shared" si="20"/>
        <v>0</v>
      </c>
      <c r="H265" s="56">
        <f t="shared" si="20"/>
        <v>0</v>
      </c>
      <c r="I265" s="56">
        <f t="shared" si="20"/>
        <v>0</v>
      </c>
      <c r="J265" s="56">
        <f t="shared" si="20"/>
        <v>0</v>
      </c>
      <c r="K265" s="56">
        <f t="shared" si="20"/>
        <v>0</v>
      </c>
      <c r="L265" s="56">
        <f t="shared" si="20"/>
        <v>0</v>
      </c>
      <c r="M265" s="56">
        <f t="shared" si="20"/>
        <v>26094.323999967059</v>
      </c>
      <c r="N265" s="56">
        <f t="shared" si="20"/>
        <v>31026.551738437003</v>
      </c>
      <c r="O265" s="56">
        <f t="shared" si="20"/>
        <v>31253.013373648999</v>
      </c>
      <c r="P265" s="56">
        <f t="shared" si="20"/>
        <v>25720.682314032249</v>
      </c>
      <c r="Q265" s="56">
        <f t="shared" si="20"/>
        <v>24415.773447034364</v>
      </c>
      <c r="R265" s="56">
        <f t="shared" si="20"/>
        <v>30606.455091803931</v>
      </c>
      <c r="S265" s="56">
        <f t="shared" si="20"/>
        <v>19255.831966231952</v>
      </c>
      <c r="T265" s="56">
        <f t="shared" si="19"/>
        <v>188372.63193115554</v>
      </c>
    </row>
    <row r="266" spans="1:20" x14ac:dyDescent="0.25">
      <c r="A266" s="6"/>
      <c r="B266" s="6"/>
      <c r="C266" s="54" t="s">
        <v>445</v>
      </c>
      <c r="D266" s="8"/>
      <c r="E266" s="8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10"/>
    </row>
    <row r="267" spans="1:20" ht="22.5" hidden="1" x14ac:dyDescent="0.25">
      <c r="A267" s="6">
        <v>273</v>
      </c>
      <c r="B267" s="6">
        <v>249</v>
      </c>
      <c r="C267" s="33" t="s">
        <v>446</v>
      </c>
      <c r="D267" s="57" t="s">
        <v>297</v>
      </c>
      <c r="E267" s="57" t="s">
        <v>447</v>
      </c>
      <c r="F267" s="9">
        <f t="shared" ref="F267:F277" si="21">SUM(G267:L267)</f>
        <v>0</v>
      </c>
      <c r="G267" s="9"/>
      <c r="H267" s="9"/>
      <c r="I267" s="9"/>
      <c r="J267" s="9"/>
      <c r="K267" s="9"/>
      <c r="L267" s="9"/>
      <c r="M267" s="9">
        <v>3505.7</v>
      </c>
      <c r="N267" s="9">
        <v>4047.39</v>
      </c>
      <c r="O267" s="52">
        <v>2066.7799999999997</v>
      </c>
      <c r="P267" s="9">
        <v>3301.7316666666666</v>
      </c>
      <c r="Q267" s="9">
        <v>3761.87</v>
      </c>
      <c r="R267" s="9">
        <v>3972.2879629629629</v>
      </c>
      <c r="S267" s="9">
        <v>3574.8647325102879</v>
      </c>
      <c r="T267" s="10">
        <f t="shared" si="15"/>
        <v>24230.624362139915</v>
      </c>
    </row>
    <row r="268" spans="1:20" hidden="1" x14ac:dyDescent="0.25">
      <c r="A268" s="6">
        <v>274</v>
      </c>
      <c r="B268" s="6">
        <v>250</v>
      </c>
      <c r="C268" s="33" t="s">
        <v>448</v>
      </c>
      <c r="D268" s="14" t="s">
        <v>297</v>
      </c>
      <c r="E268" s="14" t="s">
        <v>449</v>
      </c>
      <c r="F268" s="9">
        <f t="shared" si="21"/>
        <v>0</v>
      </c>
      <c r="G268" s="9"/>
      <c r="H268" s="9"/>
      <c r="I268" s="9"/>
      <c r="J268" s="9"/>
      <c r="K268" s="9"/>
      <c r="L268" s="9"/>
      <c r="M268" s="9">
        <v>2893.9402444444445</v>
      </c>
      <c r="N268" s="9">
        <v>2378.46</v>
      </c>
      <c r="O268" s="52">
        <v>0</v>
      </c>
      <c r="P268" s="9">
        <v>1458.24</v>
      </c>
      <c r="Q268" s="9">
        <v>1807.02</v>
      </c>
      <c r="R268" s="9">
        <v>1861.9822222222219</v>
      </c>
      <c r="S268" s="9">
        <v>1170.26</v>
      </c>
      <c r="T268" s="10">
        <f t="shared" si="15"/>
        <v>11569.902466666666</v>
      </c>
    </row>
    <row r="269" spans="1:20" hidden="1" x14ac:dyDescent="0.25">
      <c r="A269" s="6"/>
      <c r="B269" s="6">
        <v>252</v>
      </c>
      <c r="C269" s="33" t="s">
        <v>448</v>
      </c>
      <c r="D269" s="14"/>
      <c r="E269" s="14" t="s">
        <v>450</v>
      </c>
      <c r="F269" s="9">
        <f t="shared" si="21"/>
        <v>0</v>
      </c>
      <c r="G269" s="9"/>
      <c r="H269" s="9"/>
      <c r="I269" s="9"/>
      <c r="J269" s="9"/>
      <c r="K269" s="9"/>
      <c r="L269" s="9"/>
      <c r="M269" s="9"/>
      <c r="N269" s="9"/>
      <c r="O269" s="52"/>
      <c r="P269" s="9"/>
      <c r="Q269" s="9"/>
      <c r="R269" s="9"/>
      <c r="S269" s="9">
        <v>155.72</v>
      </c>
      <c r="T269" s="10">
        <f t="shared" si="15"/>
        <v>155.72</v>
      </c>
    </row>
    <row r="270" spans="1:20" hidden="1" x14ac:dyDescent="0.25">
      <c r="A270" s="6">
        <v>277</v>
      </c>
      <c r="B270" s="6">
        <v>253</v>
      </c>
      <c r="C270" s="33" t="s">
        <v>448</v>
      </c>
      <c r="D270" s="14" t="s">
        <v>297</v>
      </c>
      <c r="E270" s="14" t="s">
        <v>451</v>
      </c>
      <c r="F270" s="9">
        <f t="shared" si="21"/>
        <v>0</v>
      </c>
      <c r="G270" s="9"/>
      <c r="H270" s="9"/>
      <c r="I270" s="9"/>
      <c r="J270" s="9"/>
      <c r="K270" s="9"/>
      <c r="L270" s="9"/>
      <c r="M270" s="9">
        <v>0</v>
      </c>
      <c r="N270" s="9">
        <v>0</v>
      </c>
      <c r="O270" s="52">
        <v>606.81818181818187</v>
      </c>
      <c r="P270" s="9">
        <v>0</v>
      </c>
      <c r="Q270" s="9">
        <v>338.26</v>
      </c>
      <c r="R270" s="9">
        <v>2392.3000000000002</v>
      </c>
      <c r="S270" s="9">
        <v>297.01</v>
      </c>
      <c r="T270" s="10">
        <f t="shared" si="15"/>
        <v>3634.3881818181826</v>
      </c>
    </row>
    <row r="271" spans="1:20" hidden="1" x14ac:dyDescent="0.25">
      <c r="A271" s="6">
        <v>278</v>
      </c>
      <c r="B271" s="6">
        <v>254</v>
      </c>
      <c r="C271" s="40" t="s">
        <v>452</v>
      </c>
      <c r="D271" s="19" t="s">
        <v>297</v>
      </c>
      <c r="E271" s="14" t="s">
        <v>453</v>
      </c>
      <c r="F271" s="9">
        <f t="shared" si="21"/>
        <v>0</v>
      </c>
      <c r="G271" s="9"/>
      <c r="H271" s="9"/>
      <c r="I271" s="9"/>
      <c r="J271" s="9"/>
      <c r="K271" s="9"/>
      <c r="L271" s="9"/>
      <c r="M271" s="35">
        <v>300</v>
      </c>
      <c r="N271" s="9">
        <v>495</v>
      </c>
      <c r="O271" s="52">
        <v>625</v>
      </c>
      <c r="P271" s="9">
        <v>300</v>
      </c>
      <c r="Q271" s="9">
        <v>300</v>
      </c>
      <c r="R271" s="9">
        <v>300</v>
      </c>
      <c r="S271" s="9">
        <v>300</v>
      </c>
      <c r="T271" s="10">
        <f t="shared" si="15"/>
        <v>2620</v>
      </c>
    </row>
    <row r="272" spans="1:20" hidden="1" x14ac:dyDescent="0.25">
      <c r="A272" s="6">
        <v>279</v>
      </c>
      <c r="B272" s="6">
        <v>255</v>
      </c>
      <c r="C272" s="40" t="s">
        <v>155</v>
      </c>
      <c r="D272" s="14" t="s">
        <v>297</v>
      </c>
      <c r="E272" s="14" t="s">
        <v>454</v>
      </c>
      <c r="F272" s="9">
        <f t="shared" si="21"/>
        <v>0</v>
      </c>
      <c r="G272" s="9"/>
      <c r="H272" s="9"/>
      <c r="I272" s="9"/>
      <c r="J272" s="9"/>
      <c r="K272" s="9"/>
      <c r="L272" s="9"/>
      <c r="M272" s="35">
        <v>125</v>
      </c>
      <c r="N272" s="9">
        <v>625</v>
      </c>
      <c r="O272" s="52">
        <v>616.93757575757581</v>
      </c>
      <c r="P272" s="9">
        <v>625</v>
      </c>
      <c r="Q272" s="9">
        <v>625</v>
      </c>
      <c r="R272" s="9">
        <v>625</v>
      </c>
      <c r="S272" s="9">
        <v>625</v>
      </c>
      <c r="T272" s="10">
        <f t="shared" si="15"/>
        <v>3866.9375757575758</v>
      </c>
    </row>
    <row r="273" spans="1:20" hidden="1" x14ac:dyDescent="0.25">
      <c r="A273" s="6">
        <v>280</v>
      </c>
      <c r="B273" s="6">
        <v>256</v>
      </c>
      <c r="C273" s="40" t="s">
        <v>455</v>
      </c>
      <c r="D273" s="14" t="s">
        <v>297</v>
      </c>
      <c r="E273" s="14" t="s">
        <v>456</v>
      </c>
      <c r="F273" s="9">
        <f t="shared" si="21"/>
        <v>0</v>
      </c>
      <c r="G273" s="9"/>
      <c r="H273" s="9"/>
      <c r="I273" s="9"/>
      <c r="J273" s="9"/>
      <c r="K273" s="9"/>
      <c r="L273" s="9"/>
      <c r="M273" s="35">
        <v>115.23000000000002</v>
      </c>
      <c r="N273" s="9">
        <v>676.02</v>
      </c>
      <c r="O273" s="52">
        <v>531.94000000000005</v>
      </c>
      <c r="P273" s="9">
        <v>527.23</v>
      </c>
      <c r="Q273" s="9">
        <v>730.2</v>
      </c>
      <c r="R273" s="9">
        <v>516.83000000000004</v>
      </c>
      <c r="S273" s="9">
        <v>530.71714285714279</v>
      </c>
      <c r="T273" s="10">
        <f t="shared" si="15"/>
        <v>3628.1671428571431</v>
      </c>
    </row>
    <row r="274" spans="1:20" hidden="1" x14ac:dyDescent="0.25">
      <c r="A274" s="6">
        <v>281</v>
      </c>
      <c r="B274" s="6">
        <v>257</v>
      </c>
      <c r="C274" s="40" t="s">
        <v>457</v>
      </c>
      <c r="D274" s="14" t="s">
        <v>297</v>
      </c>
      <c r="E274" s="14" t="s">
        <v>458</v>
      </c>
      <c r="F274" s="9">
        <f t="shared" si="21"/>
        <v>0</v>
      </c>
      <c r="G274" s="9"/>
      <c r="H274" s="9"/>
      <c r="I274" s="9"/>
      <c r="J274" s="9"/>
      <c r="K274" s="9"/>
      <c r="L274" s="9"/>
      <c r="M274" s="35">
        <v>0</v>
      </c>
      <c r="N274" s="9">
        <v>528.64</v>
      </c>
      <c r="O274" s="52">
        <v>621.83436363636372</v>
      </c>
      <c r="P274" s="9">
        <v>518.76</v>
      </c>
      <c r="Q274" s="9">
        <v>603.32999999999993</v>
      </c>
      <c r="R274" s="9">
        <v>495.06</v>
      </c>
      <c r="S274" s="9">
        <v>484.15</v>
      </c>
      <c r="T274" s="10">
        <f t="shared" si="15"/>
        <v>3251.7743636363634</v>
      </c>
    </row>
    <row r="275" spans="1:20" hidden="1" x14ac:dyDescent="0.25">
      <c r="A275" s="6">
        <v>282</v>
      </c>
      <c r="B275" s="6">
        <v>258</v>
      </c>
      <c r="C275" s="40" t="s">
        <v>457</v>
      </c>
      <c r="D275" s="14" t="s">
        <v>297</v>
      </c>
      <c r="E275" s="14" t="s">
        <v>459</v>
      </c>
      <c r="F275" s="9">
        <f t="shared" si="21"/>
        <v>0</v>
      </c>
      <c r="G275" s="9"/>
      <c r="H275" s="9"/>
      <c r="I275" s="9"/>
      <c r="J275" s="9"/>
      <c r="K275" s="9"/>
      <c r="L275" s="9"/>
      <c r="M275" s="35">
        <v>168.86400000000003</v>
      </c>
      <c r="N275" s="9">
        <v>472.9</v>
      </c>
      <c r="O275" s="9">
        <v>621.83436363636372</v>
      </c>
      <c r="P275" s="9">
        <v>450.42991818181821</v>
      </c>
      <c r="Q275" s="9">
        <v>589.3326907773386</v>
      </c>
      <c r="R275" s="9">
        <v>509.5</v>
      </c>
      <c r="S275" s="9">
        <v>484.83000000000004</v>
      </c>
      <c r="T275" s="10">
        <f t="shared" si="15"/>
        <v>3297.6909725955206</v>
      </c>
    </row>
    <row r="276" spans="1:20" hidden="1" x14ac:dyDescent="0.25">
      <c r="A276" s="6">
        <v>283</v>
      </c>
      <c r="B276" s="6">
        <v>259</v>
      </c>
      <c r="C276" s="40" t="s">
        <v>457</v>
      </c>
      <c r="D276" s="14" t="s">
        <v>297</v>
      </c>
      <c r="E276" s="14" t="s">
        <v>460</v>
      </c>
      <c r="F276" s="9">
        <f t="shared" si="21"/>
        <v>0</v>
      </c>
      <c r="G276" s="9"/>
      <c r="H276" s="9"/>
      <c r="I276" s="9"/>
      <c r="J276" s="9"/>
      <c r="K276" s="9"/>
      <c r="L276" s="9"/>
      <c r="M276" s="35">
        <v>80.309999999999945</v>
      </c>
      <c r="N276" s="9">
        <v>583.88</v>
      </c>
      <c r="O276" s="9">
        <v>574.86</v>
      </c>
      <c r="P276" s="9">
        <v>577.88083333333338</v>
      </c>
      <c r="Q276" s="9">
        <v>546.9</v>
      </c>
      <c r="R276" s="9">
        <v>594.84355820105816</v>
      </c>
      <c r="S276" s="9">
        <v>560.48</v>
      </c>
      <c r="T276" s="10">
        <f t="shared" si="15"/>
        <v>3519.1543915343914</v>
      </c>
    </row>
    <row r="277" spans="1:20" hidden="1" x14ac:dyDescent="0.25">
      <c r="A277" s="6">
        <v>284</v>
      </c>
      <c r="B277" s="6">
        <v>260</v>
      </c>
      <c r="C277" s="41" t="s">
        <v>353</v>
      </c>
      <c r="D277" s="14" t="s">
        <v>297</v>
      </c>
      <c r="E277" s="14" t="s">
        <v>461</v>
      </c>
      <c r="F277" s="9">
        <f t="shared" si="21"/>
        <v>0</v>
      </c>
      <c r="G277" s="9"/>
      <c r="H277" s="9"/>
      <c r="I277" s="9"/>
      <c r="J277" s="9"/>
      <c r="K277" s="9"/>
      <c r="L277" s="9"/>
      <c r="M277" s="9">
        <v>0</v>
      </c>
      <c r="N277" s="9">
        <v>450.00000000000006</v>
      </c>
      <c r="O277" s="9">
        <v>450</v>
      </c>
      <c r="P277" s="9">
        <v>450</v>
      </c>
      <c r="Q277" s="9">
        <v>450</v>
      </c>
      <c r="R277" s="9">
        <v>449.99999999999994</v>
      </c>
      <c r="S277" s="9">
        <v>449.99999999999994</v>
      </c>
      <c r="T277" s="10">
        <f t="shared" si="15"/>
        <v>2700</v>
      </c>
    </row>
    <row r="278" spans="1:20" s="25" customFormat="1" ht="12.75" hidden="1" x14ac:dyDescent="0.25">
      <c r="A278" s="21"/>
      <c r="B278" s="21"/>
      <c r="C278" s="58" t="s">
        <v>444</v>
      </c>
      <c r="D278" s="23"/>
      <c r="E278" s="23"/>
      <c r="F278" s="56">
        <f t="shared" ref="F278:S278" si="22">SUM(F267:F277)</f>
        <v>0</v>
      </c>
      <c r="G278" s="56">
        <f t="shared" si="22"/>
        <v>0</v>
      </c>
      <c r="H278" s="56">
        <f t="shared" si="22"/>
        <v>0</v>
      </c>
      <c r="I278" s="56">
        <f t="shared" si="22"/>
        <v>0</v>
      </c>
      <c r="J278" s="56">
        <f t="shared" si="22"/>
        <v>0</v>
      </c>
      <c r="K278" s="56">
        <f t="shared" si="22"/>
        <v>0</v>
      </c>
      <c r="L278" s="56">
        <f t="shared" si="22"/>
        <v>0</v>
      </c>
      <c r="M278" s="56">
        <f t="shared" si="22"/>
        <v>7189.0442444444434</v>
      </c>
      <c r="N278" s="56">
        <f t="shared" si="22"/>
        <v>10257.289999999999</v>
      </c>
      <c r="O278" s="56">
        <f t="shared" si="22"/>
        <v>6716.004484848484</v>
      </c>
      <c r="P278" s="56">
        <f t="shared" si="22"/>
        <v>8209.2724181818176</v>
      </c>
      <c r="Q278" s="56">
        <f t="shared" si="22"/>
        <v>9751.912690777337</v>
      </c>
      <c r="R278" s="56">
        <f t="shared" si="22"/>
        <v>11717.803743386243</v>
      </c>
      <c r="S278" s="56">
        <f t="shared" si="22"/>
        <v>8633.031875367431</v>
      </c>
      <c r="T278" s="56">
        <f t="shared" si="15"/>
        <v>62474.359457005754</v>
      </c>
    </row>
    <row r="279" spans="1:20" s="25" customFormat="1" ht="12.75" hidden="1" x14ac:dyDescent="0.25">
      <c r="A279" s="21"/>
      <c r="B279" s="21"/>
      <c r="C279" s="58" t="s">
        <v>141</v>
      </c>
      <c r="D279" s="23"/>
      <c r="E279" s="23"/>
      <c r="F279" s="24">
        <f t="shared" ref="F279:S279" si="23">F232+F265+F278</f>
        <v>0</v>
      </c>
      <c r="G279" s="24">
        <f t="shared" si="23"/>
        <v>0</v>
      </c>
      <c r="H279" s="24">
        <f t="shared" si="23"/>
        <v>0</v>
      </c>
      <c r="I279" s="24">
        <f t="shared" si="23"/>
        <v>0</v>
      </c>
      <c r="J279" s="24">
        <f t="shared" si="23"/>
        <v>0</v>
      </c>
      <c r="K279" s="24">
        <f t="shared" si="23"/>
        <v>0</v>
      </c>
      <c r="L279" s="24">
        <f t="shared" si="23"/>
        <v>0</v>
      </c>
      <c r="M279" s="24">
        <f t="shared" si="23"/>
        <v>33283.368244411504</v>
      </c>
      <c r="N279" s="24">
        <f t="shared" si="23"/>
        <v>41283.841738437004</v>
      </c>
      <c r="O279" s="24">
        <f t="shared" si="23"/>
        <v>38119.017858497486</v>
      </c>
      <c r="P279" s="24">
        <f t="shared" si="23"/>
        <v>33929.954732214064</v>
      </c>
      <c r="Q279" s="24">
        <f t="shared" si="23"/>
        <v>34167.686137811703</v>
      </c>
      <c r="R279" s="24">
        <f t="shared" si="23"/>
        <v>43904.258835190172</v>
      </c>
      <c r="S279" s="24">
        <f t="shared" si="23"/>
        <v>29413.41384159938</v>
      </c>
      <c r="T279" s="24">
        <f t="shared" si="15"/>
        <v>254101.54138816131</v>
      </c>
    </row>
    <row r="280" spans="1:20" s="25" customFormat="1" ht="12.75" hidden="1" x14ac:dyDescent="0.25">
      <c r="A280" s="21"/>
      <c r="B280" s="21"/>
      <c r="C280" s="58" t="s">
        <v>462</v>
      </c>
      <c r="D280" s="23"/>
      <c r="E280" s="23"/>
      <c r="F280" s="24">
        <f t="shared" ref="F280:S280" si="24">F65+F85+F105+F150+F175+F230+F279</f>
        <v>0</v>
      </c>
      <c r="G280" s="24">
        <f t="shared" si="24"/>
        <v>0</v>
      </c>
      <c r="H280" s="24">
        <f t="shared" si="24"/>
        <v>0</v>
      </c>
      <c r="I280" s="24">
        <f t="shared" si="24"/>
        <v>0</v>
      </c>
      <c r="J280" s="24">
        <f t="shared" si="24"/>
        <v>0</v>
      </c>
      <c r="K280" s="24">
        <f t="shared" si="24"/>
        <v>0</v>
      </c>
      <c r="L280" s="24">
        <f t="shared" si="24"/>
        <v>0</v>
      </c>
      <c r="M280" s="24">
        <f t="shared" si="24"/>
        <v>147362.62809056821</v>
      </c>
      <c r="N280" s="24">
        <f t="shared" si="24"/>
        <v>194858.92583623098</v>
      </c>
      <c r="O280" s="24">
        <f t="shared" si="24"/>
        <v>202335.92685758841</v>
      </c>
      <c r="P280" s="24">
        <f t="shared" si="24"/>
        <v>198365.21569838046</v>
      </c>
      <c r="Q280" s="24">
        <f t="shared" si="24"/>
        <v>208323.30762433802</v>
      </c>
      <c r="R280" s="24">
        <f t="shared" si="24"/>
        <v>234984.69371194049</v>
      </c>
      <c r="S280" s="24">
        <f t="shared" si="24"/>
        <v>201093.44970694644</v>
      </c>
      <c r="T280" s="24">
        <f t="shared" si="15"/>
        <v>1387324.1475259932</v>
      </c>
    </row>
    <row r="281" spans="1:20" x14ac:dyDescent="0.25">
      <c r="E281" s="59"/>
    </row>
    <row r="282" spans="1:20" x14ac:dyDescent="0.25">
      <c r="C282" s="29" t="s">
        <v>463</v>
      </c>
    </row>
    <row r="283" spans="1:20" s="59" customFormat="1" x14ac:dyDescent="0.25">
      <c r="A283" s="6">
        <v>11</v>
      </c>
      <c r="B283" s="6">
        <v>1</v>
      </c>
      <c r="C283" s="60" t="s">
        <v>464</v>
      </c>
      <c r="D283" s="8" t="s">
        <v>21</v>
      </c>
      <c r="E283" s="8" t="s">
        <v>465</v>
      </c>
      <c r="F283" s="9">
        <f t="shared" ref="F283:F302" si="25">SUM(G283:L283)</f>
        <v>0</v>
      </c>
      <c r="G283" s="9"/>
      <c r="H283" s="9"/>
      <c r="I283" s="9"/>
      <c r="J283" s="9"/>
      <c r="K283" s="9"/>
      <c r="L283" s="9"/>
      <c r="M283" s="9">
        <v>0</v>
      </c>
      <c r="N283" s="9">
        <v>0</v>
      </c>
      <c r="O283" s="9">
        <v>0</v>
      </c>
      <c r="P283" s="9">
        <v>0</v>
      </c>
      <c r="Q283" s="9">
        <v>0</v>
      </c>
      <c r="R283" s="9">
        <v>625</v>
      </c>
      <c r="S283" s="9">
        <v>1000</v>
      </c>
      <c r="T283" s="10">
        <f t="shared" ref="T283:T302" si="26">R283+Q283+P283+O283+N283+M283+L283+K283+J283+I283+H283+G283+S283</f>
        <v>1625</v>
      </c>
    </row>
    <row r="284" spans="1:20" s="59" customFormat="1" x14ac:dyDescent="0.25">
      <c r="A284" s="6">
        <v>87</v>
      </c>
      <c r="B284" s="6">
        <v>2</v>
      </c>
      <c r="C284" s="60" t="s">
        <v>153</v>
      </c>
      <c r="D284" s="8" t="s">
        <v>244</v>
      </c>
      <c r="E284" s="8" t="s">
        <v>466</v>
      </c>
      <c r="F284" s="9">
        <f t="shared" si="25"/>
        <v>0</v>
      </c>
      <c r="G284" s="9"/>
      <c r="H284" s="9"/>
      <c r="I284" s="9"/>
      <c r="J284" s="9"/>
      <c r="K284" s="9"/>
      <c r="L284" s="9"/>
      <c r="M284" s="9">
        <v>0</v>
      </c>
      <c r="N284" s="9">
        <v>0</v>
      </c>
      <c r="O284" s="9">
        <v>0</v>
      </c>
      <c r="P284" s="9">
        <v>0</v>
      </c>
      <c r="Q284" s="9">
        <v>301.75</v>
      </c>
      <c r="R284" s="9">
        <v>406.25</v>
      </c>
      <c r="S284" s="9">
        <v>418.75</v>
      </c>
      <c r="T284" s="10">
        <f t="shared" si="26"/>
        <v>1126.75</v>
      </c>
    </row>
    <row r="285" spans="1:20" s="59" customFormat="1" x14ac:dyDescent="0.25">
      <c r="A285" s="6">
        <v>88</v>
      </c>
      <c r="B285" s="6">
        <v>3</v>
      </c>
      <c r="C285" s="60" t="s">
        <v>153</v>
      </c>
      <c r="D285" s="8" t="s">
        <v>467</v>
      </c>
      <c r="E285" s="8" t="s">
        <v>468</v>
      </c>
      <c r="F285" s="9">
        <f t="shared" si="25"/>
        <v>0</v>
      </c>
      <c r="G285" s="9"/>
      <c r="H285" s="9"/>
      <c r="I285" s="9"/>
      <c r="J285" s="9"/>
      <c r="K285" s="9"/>
      <c r="L285" s="9"/>
      <c r="M285" s="9">
        <v>0</v>
      </c>
      <c r="N285" s="9">
        <v>0</v>
      </c>
      <c r="O285" s="9">
        <v>0</v>
      </c>
      <c r="P285" s="9">
        <v>0</v>
      </c>
      <c r="Q285" s="9">
        <v>75</v>
      </c>
      <c r="R285" s="9">
        <v>531.25</v>
      </c>
      <c r="S285" s="9">
        <v>150</v>
      </c>
      <c r="T285" s="10">
        <f t="shared" si="26"/>
        <v>756.25</v>
      </c>
    </row>
    <row r="286" spans="1:20" s="59" customFormat="1" x14ac:dyDescent="0.25">
      <c r="A286" s="6">
        <v>89</v>
      </c>
      <c r="B286" s="6">
        <v>4</v>
      </c>
      <c r="C286" s="60" t="s">
        <v>153</v>
      </c>
      <c r="D286" s="8" t="s">
        <v>244</v>
      </c>
      <c r="E286" s="8" t="s">
        <v>469</v>
      </c>
      <c r="F286" s="9">
        <f t="shared" si="25"/>
        <v>0</v>
      </c>
      <c r="G286" s="9"/>
      <c r="H286" s="9"/>
      <c r="I286" s="9"/>
      <c r="J286" s="9"/>
      <c r="K286" s="9"/>
      <c r="L286" s="9"/>
      <c r="M286" s="9">
        <v>0</v>
      </c>
      <c r="N286" s="9">
        <v>0</v>
      </c>
      <c r="O286" s="9">
        <v>0</v>
      </c>
      <c r="P286" s="9">
        <v>0</v>
      </c>
      <c r="Q286" s="9">
        <v>0</v>
      </c>
      <c r="R286" s="9">
        <v>150</v>
      </c>
      <c r="S286" s="9">
        <v>150</v>
      </c>
      <c r="T286" s="10">
        <f t="shared" si="26"/>
        <v>300</v>
      </c>
    </row>
    <row r="287" spans="1:20" x14ac:dyDescent="0.25">
      <c r="A287" s="6">
        <v>90</v>
      </c>
      <c r="B287" s="6">
        <v>5</v>
      </c>
      <c r="C287" s="61" t="s">
        <v>470</v>
      </c>
      <c r="D287" s="19" t="s">
        <v>244</v>
      </c>
      <c r="E287" s="8" t="s">
        <v>471</v>
      </c>
      <c r="F287" s="9">
        <f t="shared" si="25"/>
        <v>0</v>
      </c>
      <c r="G287" s="9"/>
      <c r="H287" s="9"/>
      <c r="I287" s="9"/>
      <c r="J287" s="9"/>
      <c r="K287" s="9"/>
      <c r="L287" s="9"/>
      <c r="M287" s="9">
        <v>0</v>
      </c>
      <c r="N287" s="9">
        <v>0</v>
      </c>
      <c r="O287" s="9">
        <v>0</v>
      </c>
      <c r="P287" s="9">
        <v>0</v>
      </c>
      <c r="Q287" s="9">
        <v>344.35</v>
      </c>
      <c r="R287" s="9">
        <v>925.9</v>
      </c>
      <c r="S287" s="9">
        <v>988.06</v>
      </c>
      <c r="T287" s="10">
        <f t="shared" si="26"/>
        <v>2258.31</v>
      </c>
    </row>
    <row r="288" spans="1:20" x14ac:dyDescent="0.25">
      <c r="A288" s="6">
        <v>244</v>
      </c>
      <c r="B288" s="6">
        <v>6</v>
      </c>
      <c r="C288" s="61" t="s">
        <v>472</v>
      </c>
      <c r="D288" s="14" t="s">
        <v>297</v>
      </c>
      <c r="E288" s="8" t="s">
        <v>473</v>
      </c>
      <c r="F288" s="9">
        <f t="shared" si="25"/>
        <v>0</v>
      </c>
      <c r="G288" s="9"/>
      <c r="H288" s="9"/>
      <c r="I288" s="9"/>
      <c r="J288" s="9"/>
      <c r="K288" s="9"/>
      <c r="L288" s="9"/>
      <c r="M288" s="9">
        <v>0</v>
      </c>
      <c r="N288" s="9">
        <v>0</v>
      </c>
      <c r="O288" s="9">
        <v>0</v>
      </c>
      <c r="P288" s="9">
        <v>0</v>
      </c>
      <c r="Q288" s="9">
        <v>875</v>
      </c>
      <c r="R288" s="9">
        <v>875</v>
      </c>
      <c r="S288" s="9">
        <v>0</v>
      </c>
      <c r="T288" s="10">
        <f t="shared" si="26"/>
        <v>1750</v>
      </c>
    </row>
    <row r="289" spans="1:20" x14ac:dyDescent="0.25">
      <c r="A289" s="6">
        <v>285</v>
      </c>
      <c r="B289" s="6">
        <v>7</v>
      </c>
      <c r="C289" s="62" t="s">
        <v>145</v>
      </c>
      <c r="D289" s="19" t="s">
        <v>146</v>
      </c>
      <c r="E289" s="8" t="s">
        <v>474</v>
      </c>
      <c r="F289" s="9">
        <f t="shared" si="25"/>
        <v>0</v>
      </c>
      <c r="G289" s="9"/>
      <c r="H289" s="9"/>
      <c r="I289" s="9"/>
      <c r="J289" s="9"/>
      <c r="K289" s="9"/>
      <c r="L289" s="9"/>
      <c r="M289" s="9">
        <v>0</v>
      </c>
      <c r="N289" s="9">
        <v>0</v>
      </c>
      <c r="O289" s="9">
        <v>0</v>
      </c>
      <c r="P289" s="9">
        <v>0</v>
      </c>
      <c r="Q289" s="9">
        <v>58.95</v>
      </c>
      <c r="R289" s="9">
        <v>367.9</v>
      </c>
      <c r="S289" s="9">
        <v>218.75</v>
      </c>
      <c r="T289" s="10">
        <f t="shared" si="26"/>
        <v>645.59999999999991</v>
      </c>
    </row>
    <row r="290" spans="1:20" x14ac:dyDescent="0.25">
      <c r="A290" s="6">
        <v>286</v>
      </c>
      <c r="B290" s="6">
        <v>8</v>
      </c>
      <c r="C290" s="61" t="s">
        <v>475</v>
      </c>
      <c r="D290" s="14" t="s">
        <v>83</v>
      </c>
      <c r="E290" s="8" t="s">
        <v>476</v>
      </c>
      <c r="F290" s="9">
        <f t="shared" si="25"/>
        <v>0</v>
      </c>
      <c r="G290" s="9"/>
      <c r="H290" s="9"/>
      <c r="I290" s="9"/>
      <c r="J290" s="9"/>
      <c r="K290" s="9"/>
      <c r="L290" s="9"/>
      <c r="M290" s="9">
        <v>0</v>
      </c>
      <c r="N290" s="9">
        <v>0</v>
      </c>
      <c r="O290" s="9">
        <v>0</v>
      </c>
      <c r="P290" s="9">
        <v>0</v>
      </c>
      <c r="Q290" s="9">
        <v>0</v>
      </c>
      <c r="R290" s="9">
        <v>481.25</v>
      </c>
      <c r="S290" s="9">
        <v>0</v>
      </c>
      <c r="T290" s="10">
        <f t="shared" si="26"/>
        <v>481.25</v>
      </c>
    </row>
    <row r="291" spans="1:20" x14ac:dyDescent="0.25">
      <c r="A291" s="6">
        <v>287</v>
      </c>
      <c r="B291" s="6">
        <v>9</v>
      </c>
      <c r="C291" s="61" t="s">
        <v>477</v>
      </c>
      <c r="D291" s="14" t="s">
        <v>83</v>
      </c>
      <c r="E291" s="8" t="s">
        <v>478</v>
      </c>
      <c r="F291" s="9">
        <f t="shared" si="25"/>
        <v>0</v>
      </c>
      <c r="G291" s="9"/>
      <c r="H291" s="9"/>
      <c r="I291" s="9"/>
      <c r="J291" s="9"/>
      <c r="K291" s="9"/>
      <c r="L291" s="9"/>
      <c r="M291" s="9">
        <v>0</v>
      </c>
      <c r="N291" s="9">
        <v>633.33000000000004</v>
      </c>
      <c r="O291" s="9">
        <v>0</v>
      </c>
      <c r="P291" s="9">
        <v>0</v>
      </c>
      <c r="Q291" s="9">
        <v>0</v>
      </c>
      <c r="R291" s="9">
        <v>0</v>
      </c>
      <c r="S291" s="9">
        <v>0</v>
      </c>
      <c r="T291" s="10">
        <f t="shared" si="26"/>
        <v>633.33000000000004</v>
      </c>
    </row>
    <row r="292" spans="1:20" x14ac:dyDescent="0.25">
      <c r="A292" s="6">
        <v>288</v>
      </c>
      <c r="B292" s="6">
        <v>10</v>
      </c>
      <c r="C292" s="61" t="s">
        <v>477</v>
      </c>
      <c r="D292" s="14" t="s">
        <v>83</v>
      </c>
      <c r="E292" s="8" t="s">
        <v>479</v>
      </c>
      <c r="F292" s="9">
        <f t="shared" si="25"/>
        <v>0</v>
      </c>
      <c r="G292" s="9"/>
      <c r="H292" s="9"/>
      <c r="I292" s="9"/>
      <c r="J292" s="9"/>
      <c r="K292" s="9"/>
      <c r="L292" s="9"/>
      <c r="M292" s="9">
        <v>62.5</v>
      </c>
      <c r="N292" s="9">
        <v>520</v>
      </c>
      <c r="O292" s="9">
        <v>495.83000000000004</v>
      </c>
      <c r="P292" s="9">
        <v>406.25</v>
      </c>
      <c r="Q292" s="9">
        <v>250</v>
      </c>
      <c r="R292" s="9">
        <v>343.75</v>
      </c>
      <c r="S292" s="9">
        <v>281.25</v>
      </c>
      <c r="T292" s="10">
        <f t="shared" si="26"/>
        <v>2359.58</v>
      </c>
    </row>
    <row r="293" spans="1:20" x14ac:dyDescent="0.25">
      <c r="A293" s="6">
        <v>289</v>
      </c>
      <c r="B293" s="6">
        <v>11</v>
      </c>
      <c r="C293" s="61" t="s">
        <v>480</v>
      </c>
      <c r="D293" s="14" t="s">
        <v>83</v>
      </c>
      <c r="E293" s="8" t="s">
        <v>481</v>
      </c>
      <c r="F293" s="9">
        <f t="shared" si="25"/>
        <v>0</v>
      </c>
      <c r="G293" s="9"/>
      <c r="H293" s="9"/>
      <c r="I293" s="9"/>
      <c r="J293" s="9"/>
      <c r="K293" s="9"/>
      <c r="L293" s="9"/>
      <c r="M293" s="9">
        <v>0</v>
      </c>
      <c r="N293" s="9">
        <v>75</v>
      </c>
      <c r="O293" s="9">
        <v>0</v>
      </c>
      <c r="P293" s="9">
        <v>0</v>
      </c>
      <c r="Q293" s="9">
        <v>62.5</v>
      </c>
      <c r="R293" s="9">
        <v>0</v>
      </c>
      <c r="S293" s="9">
        <v>62.5</v>
      </c>
      <c r="T293" s="10">
        <f t="shared" si="26"/>
        <v>200</v>
      </c>
    </row>
    <row r="294" spans="1:20" ht="22.5" x14ac:dyDescent="0.25">
      <c r="A294" s="6">
        <v>290</v>
      </c>
      <c r="B294" s="6">
        <v>12</v>
      </c>
      <c r="C294" s="61" t="s">
        <v>482</v>
      </c>
      <c r="D294" s="14" t="s">
        <v>83</v>
      </c>
      <c r="E294" s="8" t="s">
        <v>483</v>
      </c>
      <c r="F294" s="9">
        <f t="shared" si="25"/>
        <v>0</v>
      </c>
      <c r="G294" s="9"/>
      <c r="H294" s="9"/>
      <c r="I294" s="9"/>
      <c r="J294" s="9"/>
      <c r="K294" s="9"/>
      <c r="L294" s="9"/>
      <c r="M294" s="9">
        <v>349.25</v>
      </c>
      <c r="N294" s="9">
        <v>0</v>
      </c>
      <c r="O294" s="9">
        <v>0</v>
      </c>
      <c r="P294" s="9">
        <v>0</v>
      </c>
      <c r="Q294" s="9">
        <v>0</v>
      </c>
      <c r="R294" s="9">
        <v>0</v>
      </c>
      <c r="S294" s="9">
        <v>0</v>
      </c>
      <c r="T294" s="10">
        <f t="shared" si="26"/>
        <v>349.25</v>
      </c>
    </row>
    <row r="295" spans="1:20" x14ac:dyDescent="0.25">
      <c r="A295" s="6">
        <v>291</v>
      </c>
      <c r="B295" s="6">
        <v>13</v>
      </c>
      <c r="C295" s="63" t="s">
        <v>484</v>
      </c>
      <c r="D295" s="18" t="s">
        <v>83</v>
      </c>
      <c r="E295" s="8" t="s">
        <v>485</v>
      </c>
      <c r="F295" s="47">
        <f t="shared" si="25"/>
        <v>0</v>
      </c>
      <c r="G295" s="47"/>
      <c r="H295" s="47"/>
      <c r="I295" s="47"/>
      <c r="J295" s="47"/>
      <c r="K295" s="47"/>
      <c r="L295" s="47"/>
      <c r="M295" s="9">
        <v>-2.7697262480046447E-3</v>
      </c>
      <c r="N295" s="9">
        <v>0</v>
      </c>
      <c r="O295" s="9">
        <v>357.5</v>
      </c>
      <c r="P295" s="9">
        <v>350</v>
      </c>
      <c r="Q295" s="9">
        <v>197.5</v>
      </c>
      <c r="R295" s="9">
        <v>324.60317460317458</v>
      </c>
      <c r="S295" s="9">
        <v>235</v>
      </c>
      <c r="T295" s="10">
        <f t="shared" si="26"/>
        <v>1464.6004048769264</v>
      </c>
    </row>
    <row r="296" spans="1:20" x14ac:dyDescent="0.25">
      <c r="A296" s="6">
        <v>292</v>
      </c>
      <c r="B296" s="6">
        <v>14</v>
      </c>
      <c r="C296" s="63" t="s">
        <v>486</v>
      </c>
      <c r="D296" s="18" t="s">
        <v>83</v>
      </c>
      <c r="E296" s="8" t="s">
        <v>487</v>
      </c>
      <c r="F296" s="47">
        <f t="shared" si="25"/>
        <v>0</v>
      </c>
      <c r="G296" s="47"/>
      <c r="H296" s="47"/>
      <c r="I296" s="47"/>
      <c r="J296" s="47"/>
      <c r="K296" s="47"/>
      <c r="L296" s="47"/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250</v>
      </c>
      <c r="S296" s="9">
        <v>250</v>
      </c>
      <c r="T296" s="10">
        <f t="shared" si="26"/>
        <v>500</v>
      </c>
    </row>
    <row r="297" spans="1:20" x14ac:dyDescent="0.25">
      <c r="A297" s="6">
        <v>293</v>
      </c>
      <c r="B297" s="6">
        <v>15</v>
      </c>
      <c r="C297" s="63" t="s">
        <v>321</v>
      </c>
      <c r="D297" s="18" t="s">
        <v>83</v>
      </c>
      <c r="E297" s="8" t="s">
        <v>488</v>
      </c>
      <c r="F297" s="47">
        <f t="shared" si="25"/>
        <v>0</v>
      </c>
      <c r="G297" s="47"/>
      <c r="H297" s="47"/>
      <c r="I297" s="47"/>
      <c r="J297" s="47"/>
      <c r="K297" s="47"/>
      <c r="L297" s="47"/>
      <c r="M297" s="9">
        <v>0</v>
      </c>
      <c r="N297" s="9">
        <v>0</v>
      </c>
      <c r="O297" s="9">
        <v>0</v>
      </c>
      <c r="P297" s="9">
        <v>0</v>
      </c>
      <c r="Q297" s="9">
        <v>0</v>
      </c>
      <c r="R297" s="9">
        <v>125</v>
      </c>
      <c r="S297" s="9">
        <v>0</v>
      </c>
      <c r="T297" s="10">
        <f t="shared" si="26"/>
        <v>125</v>
      </c>
    </row>
    <row r="298" spans="1:20" x14ac:dyDescent="0.25">
      <c r="A298" s="6">
        <v>295</v>
      </c>
      <c r="B298" s="6">
        <v>16</v>
      </c>
      <c r="C298" s="63" t="s">
        <v>489</v>
      </c>
      <c r="D298" s="18" t="s">
        <v>83</v>
      </c>
      <c r="E298" s="8" t="s">
        <v>490</v>
      </c>
      <c r="F298" s="20">
        <f t="shared" si="25"/>
        <v>0</v>
      </c>
      <c r="G298" s="20"/>
      <c r="H298" s="20"/>
      <c r="I298" s="20"/>
      <c r="J298" s="20"/>
      <c r="K298" s="20"/>
      <c r="L298" s="20"/>
      <c r="M298" s="9">
        <v>0</v>
      </c>
      <c r="N298" s="9">
        <v>62.5</v>
      </c>
      <c r="O298" s="9">
        <v>0</v>
      </c>
      <c r="P298" s="9">
        <v>0</v>
      </c>
      <c r="Q298" s="9">
        <v>0</v>
      </c>
      <c r="R298" s="9">
        <v>0</v>
      </c>
      <c r="S298" s="9">
        <v>0</v>
      </c>
      <c r="T298" s="10">
        <f t="shared" si="26"/>
        <v>62.5</v>
      </c>
    </row>
    <row r="299" spans="1:20" x14ac:dyDescent="0.25">
      <c r="A299" s="6">
        <v>296</v>
      </c>
      <c r="B299" s="6">
        <v>17</v>
      </c>
      <c r="C299" s="63" t="s">
        <v>491</v>
      </c>
      <c r="D299" s="18" t="s">
        <v>83</v>
      </c>
      <c r="E299" s="8" t="s">
        <v>492</v>
      </c>
      <c r="F299" s="20">
        <f t="shared" si="25"/>
        <v>0</v>
      </c>
      <c r="G299" s="20"/>
      <c r="H299" s="20"/>
      <c r="I299" s="20"/>
      <c r="J299" s="20"/>
      <c r="K299" s="20"/>
      <c r="L299" s="20"/>
      <c r="M299" s="9">
        <v>0</v>
      </c>
      <c r="N299" s="9">
        <v>62.5</v>
      </c>
      <c r="O299" s="9">
        <v>0</v>
      </c>
      <c r="P299" s="9">
        <v>62.5</v>
      </c>
      <c r="Q299" s="9">
        <v>187.5</v>
      </c>
      <c r="R299" s="9">
        <v>0</v>
      </c>
      <c r="S299" s="9">
        <v>65</v>
      </c>
      <c r="T299" s="10">
        <f t="shared" si="26"/>
        <v>377.5</v>
      </c>
    </row>
    <row r="300" spans="1:20" x14ac:dyDescent="0.25">
      <c r="A300" s="6">
        <v>297</v>
      </c>
      <c r="B300" s="6">
        <v>18</v>
      </c>
      <c r="C300" s="63" t="s">
        <v>493</v>
      </c>
      <c r="D300" s="18" t="s">
        <v>83</v>
      </c>
      <c r="E300" s="8" t="s">
        <v>494</v>
      </c>
      <c r="F300" s="20">
        <f t="shared" si="25"/>
        <v>0</v>
      </c>
      <c r="G300" s="20"/>
      <c r="H300" s="20"/>
      <c r="I300" s="20"/>
      <c r="J300" s="20"/>
      <c r="K300" s="20"/>
      <c r="L300" s="20"/>
      <c r="M300" s="9">
        <v>62.5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30</v>
      </c>
      <c r="T300" s="10">
        <f t="shared" si="26"/>
        <v>92.5</v>
      </c>
    </row>
    <row r="301" spans="1:20" x14ac:dyDescent="0.25">
      <c r="A301" s="6">
        <v>299</v>
      </c>
      <c r="B301" s="6">
        <v>19</v>
      </c>
      <c r="C301" s="63" t="s">
        <v>495</v>
      </c>
      <c r="D301" s="18" t="s">
        <v>83</v>
      </c>
      <c r="E301" s="8" t="s">
        <v>496</v>
      </c>
      <c r="F301" s="47">
        <f t="shared" si="25"/>
        <v>0</v>
      </c>
      <c r="G301" s="47"/>
      <c r="H301" s="47"/>
      <c r="I301" s="47"/>
      <c r="J301" s="47"/>
      <c r="K301" s="47"/>
      <c r="L301" s="47"/>
      <c r="M301" s="9">
        <v>0</v>
      </c>
      <c r="N301" s="9">
        <v>0</v>
      </c>
      <c r="O301" s="9">
        <v>35</v>
      </c>
      <c r="P301" s="9">
        <v>0</v>
      </c>
      <c r="Q301" s="9">
        <v>0</v>
      </c>
      <c r="R301" s="9">
        <v>0</v>
      </c>
      <c r="S301" s="9">
        <v>0</v>
      </c>
      <c r="T301" s="10">
        <f t="shared" si="26"/>
        <v>35</v>
      </c>
    </row>
    <row r="302" spans="1:20" x14ac:dyDescent="0.25">
      <c r="A302" s="6">
        <v>300</v>
      </c>
      <c r="B302" s="6">
        <v>20</v>
      </c>
      <c r="C302" s="63" t="s">
        <v>493</v>
      </c>
      <c r="D302" s="18" t="s">
        <v>83</v>
      </c>
      <c r="E302" s="8" t="s">
        <v>497</v>
      </c>
      <c r="F302" s="20">
        <f t="shared" si="25"/>
        <v>0</v>
      </c>
      <c r="G302" s="20"/>
      <c r="H302" s="20"/>
      <c r="I302" s="20"/>
      <c r="J302" s="20"/>
      <c r="K302" s="20"/>
      <c r="L302" s="20"/>
      <c r="M302" s="9">
        <v>187.5</v>
      </c>
      <c r="N302" s="9">
        <v>0</v>
      </c>
      <c r="O302" s="9">
        <v>0</v>
      </c>
      <c r="P302" s="9">
        <v>0</v>
      </c>
      <c r="Q302" s="9">
        <v>0</v>
      </c>
      <c r="R302" s="9">
        <v>0</v>
      </c>
      <c r="S302" s="9">
        <v>0</v>
      </c>
      <c r="T302" s="10">
        <f t="shared" si="26"/>
        <v>187.5</v>
      </c>
    </row>
    <row r="303" spans="1:20" x14ac:dyDescent="0.25">
      <c r="E303" s="59"/>
    </row>
    <row r="304" spans="1:20" x14ac:dyDescent="0.25">
      <c r="C304" s="29" t="s">
        <v>498</v>
      </c>
      <c r="E304" s="59"/>
    </row>
    <row r="305" spans="1:20" s="59" customFormat="1" x14ac:dyDescent="0.25">
      <c r="A305" s="6">
        <v>9</v>
      </c>
      <c r="B305" s="6">
        <v>1</v>
      </c>
      <c r="C305" s="64" t="s">
        <v>499</v>
      </c>
      <c r="D305" s="42" t="s">
        <v>21</v>
      </c>
      <c r="E305" s="14" t="s">
        <v>500</v>
      </c>
      <c r="F305" s="20">
        <f t="shared" ref="F305:F320" si="27">SUM(G305:L305)</f>
        <v>0</v>
      </c>
      <c r="G305" s="20"/>
      <c r="H305" s="20"/>
      <c r="I305" s="20"/>
      <c r="J305" s="20"/>
      <c r="K305" s="20"/>
      <c r="L305" s="20"/>
      <c r="M305" s="9">
        <v>812.5</v>
      </c>
      <c r="N305" s="9">
        <v>0</v>
      </c>
      <c r="O305" s="9">
        <v>0</v>
      </c>
      <c r="P305" s="9">
        <v>0</v>
      </c>
      <c r="Q305" s="9">
        <v>0</v>
      </c>
      <c r="R305" s="9">
        <v>0</v>
      </c>
      <c r="S305" s="9">
        <v>0</v>
      </c>
      <c r="T305" s="10">
        <f t="shared" ref="T305:T320" si="28">R305+Q305+P305+O305+N305+M305+L305+K305+J305+I305+H305+G305+S305</f>
        <v>812.5</v>
      </c>
    </row>
    <row r="306" spans="1:20" s="59" customFormat="1" x14ac:dyDescent="0.25">
      <c r="A306" s="6">
        <v>12</v>
      </c>
      <c r="B306" s="6">
        <v>2</v>
      </c>
      <c r="C306" s="64" t="s">
        <v>501</v>
      </c>
      <c r="D306" s="42" t="s">
        <v>21</v>
      </c>
      <c r="E306" s="42" t="s">
        <v>502</v>
      </c>
      <c r="F306" s="20">
        <f t="shared" si="27"/>
        <v>0</v>
      </c>
      <c r="G306" s="20"/>
      <c r="H306" s="20"/>
      <c r="I306" s="20"/>
      <c r="J306" s="20"/>
      <c r="K306" s="20"/>
      <c r="L306" s="20"/>
      <c r="M306" s="9">
        <v>1515.9155555555556</v>
      </c>
      <c r="N306" s="9">
        <v>0</v>
      </c>
      <c r="O306" s="9">
        <v>0</v>
      </c>
      <c r="P306" s="9">
        <v>0</v>
      </c>
      <c r="Q306" s="9">
        <v>0</v>
      </c>
      <c r="R306" s="9">
        <v>0</v>
      </c>
      <c r="S306" s="9">
        <v>0</v>
      </c>
      <c r="T306" s="10">
        <f t="shared" si="28"/>
        <v>1515.9155555555556</v>
      </c>
    </row>
    <row r="307" spans="1:20" s="59" customFormat="1" x14ac:dyDescent="0.25">
      <c r="A307" s="6">
        <v>18</v>
      </c>
      <c r="B307" s="6">
        <v>3</v>
      </c>
      <c r="C307" s="64" t="s">
        <v>503</v>
      </c>
      <c r="D307" s="42" t="s">
        <v>97</v>
      </c>
      <c r="E307" s="42" t="s">
        <v>504</v>
      </c>
      <c r="F307" s="43">
        <f t="shared" si="27"/>
        <v>0</v>
      </c>
      <c r="G307" s="43"/>
      <c r="H307" s="43"/>
      <c r="I307" s="43"/>
      <c r="J307" s="43"/>
      <c r="K307" s="43"/>
      <c r="L307" s="43"/>
      <c r="M307" s="9">
        <v>0</v>
      </c>
      <c r="N307" s="9">
        <v>1.8764634660328738E-3</v>
      </c>
      <c r="O307" s="9">
        <v>3.7960044539886439E-3</v>
      </c>
      <c r="P307" s="9">
        <v>5.6724679188846494E-4</v>
      </c>
      <c r="Q307" s="9">
        <v>1500.0004521532401</v>
      </c>
      <c r="R307" s="9">
        <v>1500.0006879149264</v>
      </c>
      <c r="S307" s="9">
        <v>0</v>
      </c>
      <c r="T307" s="10">
        <f t="shared" si="28"/>
        <v>3000.0073797828782</v>
      </c>
    </row>
    <row r="308" spans="1:20" s="59" customFormat="1" x14ac:dyDescent="0.25">
      <c r="A308" s="6">
        <v>37</v>
      </c>
      <c r="B308" s="6">
        <v>4</v>
      </c>
      <c r="C308" s="61" t="s">
        <v>120</v>
      </c>
      <c r="D308" s="14" t="s">
        <v>97</v>
      </c>
      <c r="E308" s="14" t="s">
        <v>505</v>
      </c>
      <c r="F308" s="20">
        <f t="shared" si="27"/>
        <v>0</v>
      </c>
      <c r="G308" s="20"/>
      <c r="H308" s="20"/>
      <c r="I308" s="20"/>
      <c r="J308" s="20"/>
      <c r="K308" s="20"/>
      <c r="L308" s="20"/>
      <c r="M308" s="9">
        <v>500</v>
      </c>
      <c r="N308" s="9">
        <v>499.99999999999994</v>
      </c>
      <c r="O308" s="9">
        <v>45.454545454545453</v>
      </c>
      <c r="P308" s="9">
        <v>0</v>
      </c>
      <c r="Q308" s="9">
        <v>0</v>
      </c>
      <c r="R308" s="9">
        <v>0</v>
      </c>
      <c r="S308" s="9">
        <v>0</v>
      </c>
      <c r="T308" s="10">
        <f t="shared" si="28"/>
        <v>1045.4545454545455</v>
      </c>
    </row>
    <row r="309" spans="1:20" s="59" customFormat="1" x14ac:dyDescent="0.25">
      <c r="A309" s="6">
        <v>38</v>
      </c>
      <c r="B309" s="6">
        <v>5</v>
      </c>
      <c r="C309" s="61" t="s">
        <v>54</v>
      </c>
      <c r="D309" s="14" t="s">
        <v>46</v>
      </c>
      <c r="E309" s="14" t="s">
        <v>506</v>
      </c>
      <c r="F309" s="20">
        <f t="shared" si="27"/>
        <v>0</v>
      </c>
      <c r="G309" s="20"/>
      <c r="H309" s="20"/>
      <c r="I309" s="20"/>
      <c r="J309" s="20"/>
      <c r="K309" s="20"/>
      <c r="L309" s="20"/>
      <c r="M309" s="9">
        <v>1875</v>
      </c>
      <c r="N309" s="9">
        <v>1875</v>
      </c>
      <c r="O309" s="9">
        <v>0</v>
      </c>
      <c r="P309" s="9">
        <v>0</v>
      </c>
      <c r="Q309" s="9">
        <v>0</v>
      </c>
      <c r="R309" s="9">
        <v>0</v>
      </c>
      <c r="S309" s="9">
        <v>0</v>
      </c>
      <c r="T309" s="10">
        <f t="shared" si="28"/>
        <v>3750</v>
      </c>
    </row>
    <row r="310" spans="1:20" s="59" customFormat="1" x14ac:dyDescent="0.25">
      <c r="A310" s="6"/>
      <c r="B310" s="6">
        <v>6</v>
      </c>
      <c r="C310" s="64" t="s">
        <v>507</v>
      </c>
      <c r="D310" s="42" t="s">
        <v>46</v>
      </c>
      <c r="E310" s="42" t="s">
        <v>508</v>
      </c>
      <c r="F310" s="20">
        <f t="shared" si="27"/>
        <v>8375</v>
      </c>
      <c r="G310" s="65"/>
      <c r="H310" s="65">
        <v>2125</v>
      </c>
      <c r="I310" s="65">
        <v>3125</v>
      </c>
      <c r="J310" s="65">
        <v>3125</v>
      </c>
      <c r="K310" s="65"/>
      <c r="L310" s="65"/>
      <c r="M310" s="20">
        <v>0</v>
      </c>
      <c r="N310" s="20">
        <v>0</v>
      </c>
      <c r="O310" s="9">
        <v>0</v>
      </c>
      <c r="P310" s="9">
        <v>0</v>
      </c>
      <c r="Q310" s="9">
        <v>0</v>
      </c>
      <c r="R310" s="9">
        <v>0</v>
      </c>
      <c r="S310" s="9">
        <v>0</v>
      </c>
      <c r="T310" s="10">
        <f t="shared" si="28"/>
        <v>8375</v>
      </c>
    </row>
    <row r="311" spans="1:20" s="59" customFormat="1" x14ac:dyDescent="0.25">
      <c r="A311" s="6">
        <v>39</v>
      </c>
      <c r="B311" s="6">
        <v>7</v>
      </c>
      <c r="C311" s="61" t="s">
        <v>507</v>
      </c>
      <c r="D311" s="14" t="s">
        <v>46</v>
      </c>
      <c r="E311" s="14" t="s">
        <v>509</v>
      </c>
      <c r="F311" s="20">
        <f t="shared" si="27"/>
        <v>6250</v>
      </c>
      <c r="G311" s="65"/>
      <c r="H311" s="65"/>
      <c r="I311" s="65"/>
      <c r="J311" s="65"/>
      <c r="K311" s="65">
        <v>3125</v>
      </c>
      <c r="L311" s="65">
        <v>3125</v>
      </c>
      <c r="M311" s="20">
        <v>3125</v>
      </c>
      <c r="N311" s="20">
        <v>3125.0000000000005</v>
      </c>
      <c r="O311" s="9">
        <v>284.09090909090907</v>
      </c>
      <c r="P311" s="9">
        <v>0</v>
      </c>
      <c r="Q311" s="9">
        <v>0</v>
      </c>
      <c r="R311" s="9">
        <v>0</v>
      </c>
      <c r="S311" s="9">
        <v>0</v>
      </c>
      <c r="T311" s="10">
        <f t="shared" si="28"/>
        <v>12784.09090909091</v>
      </c>
    </row>
    <row r="312" spans="1:20" s="59" customFormat="1" x14ac:dyDescent="0.25">
      <c r="A312" s="6">
        <v>40</v>
      </c>
      <c r="B312" s="6">
        <v>8</v>
      </c>
      <c r="C312" s="66" t="s">
        <v>510</v>
      </c>
      <c r="D312" s="50" t="s">
        <v>21</v>
      </c>
      <c r="E312" s="50" t="s">
        <v>511</v>
      </c>
      <c r="F312" s="20">
        <f t="shared" si="27"/>
        <v>0</v>
      </c>
      <c r="G312" s="20"/>
      <c r="H312" s="20"/>
      <c r="I312" s="20"/>
      <c r="J312" s="20"/>
      <c r="K312" s="20"/>
      <c r="L312" s="20"/>
      <c r="M312" s="20">
        <v>3700</v>
      </c>
      <c r="N312" s="20">
        <v>2984.9282296650717</v>
      </c>
      <c r="O312" s="9">
        <v>1022.7272727272727</v>
      </c>
      <c r="P312" s="9">
        <v>0</v>
      </c>
      <c r="Q312" s="9">
        <v>0</v>
      </c>
      <c r="R312" s="9">
        <v>0</v>
      </c>
      <c r="S312" s="9">
        <v>0</v>
      </c>
      <c r="T312" s="10">
        <f t="shared" si="28"/>
        <v>7707.6555023923447</v>
      </c>
    </row>
    <row r="313" spans="1:20" s="59" customFormat="1" x14ac:dyDescent="0.25">
      <c r="A313" s="6">
        <v>41</v>
      </c>
      <c r="B313" s="6">
        <v>9</v>
      </c>
      <c r="C313" s="60" t="s">
        <v>512</v>
      </c>
      <c r="D313" s="8" t="s">
        <v>97</v>
      </c>
      <c r="E313" s="42" t="s">
        <v>513</v>
      </c>
      <c r="F313" s="20">
        <f t="shared" si="27"/>
        <v>0</v>
      </c>
      <c r="G313" s="20"/>
      <c r="H313" s="20"/>
      <c r="I313" s="20"/>
      <c r="J313" s="20"/>
      <c r="K313" s="20"/>
      <c r="L313" s="20"/>
      <c r="M313" s="20">
        <v>0</v>
      </c>
      <c r="N313" s="20">
        <v>0</v>
      </c>
      <c r="O313" s="9">
        <v>0</v>
      </c>
      <c r="P313" s="9">
        <v>312.5</v>
      </c>
      <c r="Q313" s="9">
        <v>312.5</v>
      </c>
      <c r="R313" s="9">
        <v>312.5</v>
      </c>
      <c r="S313" s="9">
        <v>315</v>
      </c>
      <c r="T313" s="10">
        <f t="shared" si="28"/>
        <v>1252.5</v>
      </c>
    </row>
    <row r="314" spans="1:20" s="59" customFormat="1" x14ac:dyDescent="0.25">
      <c r="A314" s="6">
        <v>73</v>
      </c>
      <c r="B314" s="6">
        <v>10</v>
      </c>
      <c r="C314" s="64" t="s">
        <v>139</v>
      </c>
      <c r="D314" s="42" t="s">
        <v>131</v>
      </c>
      <c r="E314" s="42" t="s">
        <v>514</v>
      </c>
      <c r="F314" s="43">
        <f t="shared" si="27"/>
        <v>0</v>
      </c>
      <c r="G314" s="43"/>
      <c r="H314" s="43"/>
      <c r="I314" s="43"/>
      <c r="J314" s="43"/>
      <c r="K314" s="43"/>
      <c r="L314" s="43"/>
      <c r="M314" s="9">
        <v>0</v>
      </c>
      <c r="N314" s="9">
        <v>625</v>
      </c>
      <c r="O314" s="9">
        <v>625</v>
      </c>
      <c r="P314" s="9">
        <v>705.16304347826087</v>
      </c>
      <c r="Q314" s="9">
        <v>114.1304347826087</v>
      </c>
      <c r="R314" s="9">
        <v>375</v>
      </c>
      <c r="S314" s="9">
        <v>0</v>
      </c>
      <c r="T314" s="10">
        <f t="shared" si="28"/>
        <v>2444.2934782608695</v>
      </c>
    </row>
    <row r="315" spans="1:20" s="59" customFormat="1" x14ac:dyDescent="0.25">
      <c r="A315" s="6">
        <v>78</v>
      </c>
      <c r="B315" s="6">
        <v>11</v>
      </c>
      <c r="C315" s="61" t="s">
        <v>139</v>
      </c>
      <c r="D315" s="14" t="s">
        <v>131</v>
      </c>
      <c r="E315" s="14" t="s">
        <v>515</v>
      </c>
      <c r="F315" s="9">
        <f t="shared" si="27"/>
        <v>0</v>
      </c>
      <c r="G315" s="9"/>
      <c r="H315" s="9"/>
      <c r="I315" s="9"/>
      <c r="J315" s="9"/>
      <c r="K315" s="9"/>
      <c r="L315" s="9"/>
      <c r="M315" s="9">
        <v>0</v>
      </c>
      <c r="N315" s="9">
        <v>625</v>
      </c>
      <c r="O315" s="9">
        <v>625</v>
      </c>
      <c r="P315" s="9">
        <v>0</v>
      </c>
      <c r="Q315" s="9">
        <v>0</v>
      </c>
      <c r="R315" s="9">
        <v>0</v>
      </c>
      <c r="S315" s="9">
        <v>0</v>
      </c>
      <c r="T315" s="10">
        <f t="shared" si="28"/>
        <v>1250</v>
      </c>
    </row>
    <row r="316" spans="1:20" x14ac:dyDescent="0.25">
      <c r="A316" s="6">
        <v>191</v>
      </c>
      <c r="B316" s="6">
        <v>12</v>
      </c>
      <c r="C316" s="64" t="s">
        <v>291</v>
      </c>
      <c r="D316" s="67" t="s">
        <v>181</v>
      </c>
      <c r="E316" s="42" t="s">
        <v>516</v>
      </c>
      <c r="F316" s="43">
        <f t="shared" si="27"/>
        <v>0</v>
      </c>
      <c r="G316" s="43"/>
      <c r="H316" s="43"/>
      <c r="I316" s="43"/>
      <c r="J316" s="43"/>
      <c r="K316" s="43"/>
      <c r="L316" s="43"/>
      <c r="M316" s="9">
        <v>0</v>
      </c>
      <c r="N316" s="9">
        <v>131.25</v>
      </c>
      <c r="O316" s="9">
        <v>0</v>
      </c>
      <c r="P316" s="9">
        <v>0</v>
      </c>
      <c r="Q316" s="9">
        <v>0</v>
      </c>
      <c r="R316" s="9">
        <v>0</v>
      </c>
      <c r="S316" s="9">
        <v>0</v>
      </c>
      <c r="T316" s="10">
        <f t="shared" si="28"/>
        <v>131.25</v>
      </c>
    </row>
    <row r="317" spans="1:20" x14ac:dyDescent="0.25">
      <c r="A317" s="6">
        <v>208</v>
      </c>
      <c r="B317" s="6">
        <v>13</v>
      </c>
      <c r="C317" s="64" t="s">
        <v>517</v>
      </c>
      <c r="D317" s="42" t="s">
        <v>181</v>
      </c>
      <c r="E317" s="42" t="s">
        <v>518</v>
      </c>
      <c r="F317" s="43">
        <f t="shared" si="27"/>
        <v>0</v>
      </c>
      <c r="G317" s="43"/>
      <c r="H317" s="43"/>
      <c r="I317" s="43"/>
      <c r="J317" s="43"/>
      <c r="K317" s="43"/>
      <c r="L317" s="43"/>
      <c r="M317" s="9">
        <v>0</v>
      </c>
      <c r="N317" s="9">
        <v>499.99999999999994</v>
      </c>
      <c r="O317" s="9">
        <v>500</v>
      </c>
      <c r="P317" s="9">
        <v>547.82608695652175</v>
      </c>
      <c r="Q317" s="9">
        <v>420.72493773817024</v>
      </c>
      <c r="R317" s="9">
        <v>500</v>
      </c>
      <c r="S317" s="9">
        <v>0</v>
      </c>
      <c r="T317" s="10">
        <f t="shared" si="28"/>
        <v>2468.5510246946919</v>
      </c>
    </row>
    <row r="318" spans="1:20" x14ac:dyDescent="0.25">
      <c r="A318" s="6">
        <v>215</v>
      </c>
      <c r="B318" s="6">
        <v>14</v>
      </c>
      <c r="C318" s="60" t="s">
        <v>519</v>
      </c>
      <c r="D318" s="8" t="s">
        <v>181</v>
      </c>
      <c r="E318" s="8" t="s">
        <v>520</v>
      </c>
      <c r="F318" s="9">
        <f t="shared" si="27"/>
        <v>0</v>
      </c>
      <c r="G318" s="9"/>
      <c r="H318" s="9"/>
      <c r="I318" s="9"/>
      <c r="J318" s="9"/>
      <c r="K318" s="9"/>
      <c r="L318" s="9"/>
      <c r="M318" s="9">
        <v>-2.00000000018008E-3</v>
      </c>
      <c r="N318" s="9">
        <v>1141.5</v>
      </c>
      <c r="O318" s="9">
        <v>1141.5</v>
      </c>
      <c r="P318" s="9">
        <v>1141.5</v>
      </c>
      <c r="Q318" s="9">
        <v>1185.8478260869565</v>
      </c>
      <c r="R318" s="9">
        <v>1141.5</v>
      </c>
      <c r="S318" s="9">
        <v>0</v>
      </c>
      <c r="T318" s="10">
        <f t="shared" si="28"/>
        <v>5751.8458260869556</v>
      </c>
    </row>
    <row r="319" spans="1:20" x14ac:dyDescent="0.25">
      <c r="A319" s="6">
        <v>275</v>
      </c>
      <c r="B319" s="6">
        <v>15</v>
      </c>
      <c r="C319" s="64" t="s">
        <v>448</v>
      </c>
      <c r="D319" s="42" t="s">
        <v>297</v>
      </c>
      <c r="E319" s="42" t="s">
        <v>450</v>
      </c>
      <c r="F319" s="20">
        <f t="shared" si="27"/>
        <v>11432.886999999999</v>
      </c>
      <c r="G319" s="65">
        <v>73.805666666666639</v>
      </c>
      <c r="H319" s="65">
        <v>2977.43</v>
      </c>
      <c r="I319" s="65">
        <v>2495.2600000000002</v>
      </c>
      <c r="J319" s="65">
        <v>2000.35</v>
      </c>
      <c r="K319" s="65">
        <v>1602.7213333333332</v>
      </c>
      <c r="L319" s="65">
        <v>2283.3199999999997</v>
      </c>
      <c r="M319" s="9">
        <v>1325.6782666666666</v>
      </c>
      <c r="N319" s="9">
        <v>0</v>
      </c>
      <c r="O319" s="9">
        <v>0</v>
      </c>
      <c r="P319" s="9">
        <v>0</v>
      </c>
      <c r="Q319" s="9">
        <v>0</v>
      </c>
      <c r="R319" s="9">
        <v>0</v>
      </c>
      <c r="S319" s="9">
        <v>0</v>
      </c>
      <c r="T319" s="10">
        <f t="shared" si="28"/>
        <v>12758.565266666667</v>
      </c>
    </row>
    <row r="320" spans="1:20" s="59" customFormat="1" x14ac:dyDescent="0.25">
      <c r="A320" s="6">
        <v>21</v>
      </c>
      <c r="B320" s="6">
        <v>16</v>
      </c>
      <c r="C320" s="62" t="s">
        <v>521</v>
      </c>
      <c r="D320" s="19" t="s">
        <v>97</v>
      </c>
      <c r="E320" s="14" t="s">
        <v>522</v>
      </c>
      <c r="F320" s="9">
        <f t="shared" si="27"/>
        <v>0</v>
      </c>
      <c r="G320" s="9"/>
      <c r="H320" s="9"/>
      <c r="I320" s="9"/>
      <c r="J320" s="9"/>
      <c r="K320" s="9"/>
      <c r="L320" s="9"/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350</v>
      </c>
      <c r="T320" s="10">
        <f t="shared" si="28"/>
        <v>350</v>
      </c>
    </row>
    <row r="321" spans="1:20" x14ac:dyDescent="0.25">
      <c r="F321" s="59"/>
      <c r="M321" s="59"/>
      <c r="N321" s="59"/>
      <c r="O321" s="59"/>
    </row>
    <row r="324" spans="1:20" x14ac:dyDescent="0.25">
      <c r="C324" s="68" t="s">
        <v>523</v>
      </c>
    </row>
    <row r="326" spans="1:20" s="5" customFormat="1" ht="33.75" x14ac:dyDescent="0.25">
      <c r="A326" s="1" t="s">
        <v>0</v>
      </c>
      <c r="B326" s="1" t="s">
        <v>0</v>
      </c>
      <c r="C326" s="2" t="s">
        <v>1</v>
      </c>
      <c r="D326" s="2" t="s">
        <v>2</v>
      </c>
      <c r="E326" s="2" t="s">
        <v>3</v>
      </c>
      <c r="F326" s="3" t="s">
        <v>4</v>
      </c>
      <c r="G326" s="3" t="s">
        <v>5</v>
      </c>
      <c r="H326" s="3" t="s">
        <v>6</v>
      </c>
      <c r="I326" s="3" t="s">
        <v>7</v>
      </c>
      <c r="J326" s="3" t="s">
        <v>8</v>
      </c>
      <c r="K326" s="3" t="s">
        <v>9</v>
      </c>
      <c r="L326" s="3" t="s">
        <v>10</v>
      </c>
      <c r="M326" s="3" t="s">
        <v>11</v>
      </c>
      <c r="N326" s="3" t="s">
        <v>12</v>
      </c>
      <c r="O326" s="3" t="s">
        <v>13</v>
      </c>
      <c r="P326" s="3" t="s">
        <v>14</v>
      </c>
      <c r="Q326" s="3" t="s">
        <v>15</v>
      </c>
      <c r="R326" s="3" t="s">
        <v>16</v>
      </c>
      <c r="S326" s="3" t="s">
        <v>17</v>
      </c>
      <c r="T326" s="4" t="s">
        <v>18</v>
      </c>
    </row>
    <row r="327" spans="1:20" s="75" customFormat="1" ht="12" x14ac:dyDescent="0.2">
      <c r="A327" s="69"/>
      <c r="B327" s="69"/>
      <c r="C327" s="70" t="s">
        <v>524</v>
      </c>
      <c r="D327" s="71"/>
      <c r="E327" s="72"/>
      <c r="F327" s="73">
        <f t="shared" ref="F327:S327" si="29">F280</f>
        <v>0</v>
      </c>
      <c r="G327" s="73">
        <f t="shared" si="29"/>
        <v>0</v>
      </c>
      <c r="H327" s="73">
        <f t="shared" si="29"/>
        <v>0</v>
      </c>
      <c r="I327" s="73">
        <f t="shared" si="29"/>
        <v>0</v>
      </c>
      <c r="J327" s="73">
        <f t="shared" si="29"/>
        <v>0</v>
      </c>
      <c r="K327" s="73">
        <f t="shared" si="29"/>
        <v>0</v>
      </c>
      <c r="L327" s="73">
        <f t="shared" si="29"/>
        <v>0</v>
      </c>
      <c r="M327" s="73">
        <f t="shared" si="29"/>
        <v>147362.62809056821</v>
      </c>
      <c r="N327" s="73">
        <f t="shared" si="29"/>
        <v>194858.92583623098</v>
      </c>
      <c r="O327" s="73">
        <f t="shared" si="29"/>
        <v>202335.92685758841</v>
      </c>
      <c r="P327" s="73">
        <f t="shared" si="29"/>
        <v>198365.21569838046</v>
      </c>
      <c r="Q327" s="73">
        <f t="shared" si="29"/>
        <v>208323.30762433802</v>
      </c>
      <c r="R327" s="73">
        <f t="shared" si="29"/>
        <v>234984.69371194049</v>
      </c>
      <c r="S327" s="73">
        <f t="shared" si="29"/>
        <v>201093.44970694644</v>
      </c>
      <c r="T327" s="74">
        <f t="shared" ref="T327:T333" si="30">R327+Q327+P327+O327+N327+M327+L327+K327+J327+I327+H327+G327+S327</f>
        <v>1387324.1475259932</v>
      </c>
    </row>
    <row r="328" spans="1:20" s="75" customFormat="1" ht="12" x14ac:dyDescent="0.2">
      <c r="A328" s="69"/>
      <c r="B328" s="69"/>
      <c r="C328" s="76" t="s">
        <v>19</v>
      </c>
      <c r="D328" s="69"/>
      <c r="E328" s="77"/>
      <c r="F328" s="73">
        <f t="shared" ref="F328:S328" si="31">F65</f>
        <v>0</v>
      </c>
      <c r="G328" s="73">
        <f t="shared" si="31"/>
        <v>0</v>
      </c>
      <c r="H328" s="73">
        <f t="shared" si="31"/>
        <v>0</v>
      </c>
      <c r="I328" s="73">
        <f t="shared" si="31"/>
        <v>0</v>
      </c>
      <c r="J328" s="73">
        <f t="shared" si="31"/>
        <v>0</v>
      </c>
      <c r="K328" s="73">
        <f t="shared" si="31"/>
        <v>0</v>
      </c>
      <c r="L328" s="73">
        <f t="shared" si="31"/>
        <v>0</v>
      </c>
      <c r="M328" s="73">
        <f t="shared" si="31"/>
        <v>29578.50028262112</v>
      </c>
      <c r="N328" s="73">
        <f t="shared" si="31"/>
        <v>39597.023785455734</v>
      </c>
      <c r="O328" s="73">
        <f t="shared" si="31"/>
        <v>41993.863204640824</v>
      </c>
      <c r="P328" s="73">
        <f t="shared" si="31"/>
        <v>44861.142976095543</v>
      </c>
      <c r="Q328" s="73">
        <f t="shared" si="31"/>
        <v>47239.219629337786</v>
      </c>
      <c r="R328" s="73">
        <f t="shared" si="31"/>
        <v>61536.466666991299</v>
      </c>
      <c r="S328" s="73">
        <f t="shared" si="31"/>
        <v>61334.459740259743</v>
      </c>
      <c r="T328" s="74">
        <f t="shared" si="30"/>
        <v>326140.67628540203</v>
      </c>
    </row>
    <row r="329" spans="1:20" s="75" customFormat="1" ht="12" x14ac:dyDescent="0.2">
      <c r="A329" s="69"/>
      <c r="B329" s="69"/>
      <c r="C329" s="76" t="s">
        <v>525</v>
      </c>
      <c r="D329" s="69"/>
      <c r="E329" s="77"/>
      <c r="F329" s="73">
        <f t="shared" ref="F329:S329" si="32">F85+F105+F150+F175+F230+F279</f>
        <v>0</v>
      </c>
      <c r="G329" s="73">
        <f t="shared" si="32"/>
        <v>0</v>
      </c>
      <c r="H329" s="73">
        <f t="shared" si="32"/>
        <v>0</v>
      </c>
      <c r="I329" s="73">
        <f t="shared" si="32"/>
        <v>0</v>
      </c>
      <c r="J329" s="73">
        <f t="shared" si="32"/>
        <v>0</v>
      </c>
      <c r="K329" s="73">
        <f t="shared" si="32"/>
        <v>0</v>
      </c>
      <c r="L329" s="73">
        <f t="shared" si="32"/>
        <v>0</v>
      </c>
      <c r="M329" s="73">
        <f t="shared" si="32"/>
        <v>117784.12780794708</v>
      </c>
      <c r="N329" s="73">
        <f t="shared" si="32"/>
        <v>155261.90205077524</v>
      </c>
      <c r="O329" s="73">
        <f t="shared" si="32"/>
        <v>160342.06365294757</v>
      </c>
      <c r="P329" s="73">
        <f t="shared" si="32"/>
        <v>153504.07272228491</v>
      </c>
      <c r="Q329" s="73">
        <f t="shared" si="32"/>
        <v>161084.08799500024</v>
      </c>
      <c r="R329" s="73">
        <f t="shared" si="32"/>
        <v>173448.22704494919</v>
      </c>
      <c r="S329" s="73">
        <f t="shared" si="32"/>
        <v>139758.98996668673</v>
      </c>
      <c r="T329" s="74">
        <f t="shared" si="30"/>
        <v>1061183.471240591</v>
      </c>
    </row>
    <row r="330" spans="1:20" s="75" customFormat="1" ht="12" x14ac:dyDescent="0.2">
      <c r="A330" s="69"/>
      <c r="B330" s="69"/>
      <c r="C330" s="78" t="s">
        <v>526</v>
      </c>
      <c r="D330" s="69"/>
      <c r="E330" s="77"/>
      <c r="F330" s="73">
        <f t="shared" ref="F330:S330" si="33">F67+F68+F69+F70+F71+F72+F73+F87+F88+F89+F90+F91+F92+F93+F107+F108+F128+F129+F130+F131+F132+F133+F134+F135+F136+F137+F138+F139+F140+F141+F152+F153+F154+F155+F156+F157+F158+F159+F160+F161+F177+F178+F179+F180+F181+F182+F183+F184+F185+F186+F187+F188+F189+F190+F191+F192+F193+F194+F195+F196+F197+F198+F199+F200+F201+F202+F204+F213+F216+F217+F218+F220+F221+F222+F223+F224+F225+F232+F234+F235+F236+F237+F238+F239+F240+F241+F242+F267+F268+F269+F270</f>
        <v>0</v>
      </c>
      <c r="G330" s="73">
        <f t="shared" si="33"/>
        <v>0</v>
      </c>
      <c r="H330" s="73">
        <f t="shared" si="33"/>
        <v>0</v>
      </c>
      <c r="I330" s="73">
        <f t="shared" si="33"/>
        <v>0</v>
      </c>
      <c r="J330" s="73">
        <f t="shared" si="33"/>
        <v>0</v>
      </c>
      <c r="K330" s="73">
        <f t="shared" si="33"/>
        <v>0</v>
      </c>
      <c r="L330" s="73">
        <f t="shared" si="33"/>
        <v>0</v>
      </c>
      <c r="M330" s="73">
        <f t="shared" si="33"/>
        <v>93361.913381033199</v>
      </c>
      <c r="N330" s="73">
        <f t="shared" si="33"/>
        <v>95304.45852883831</v>
      </c>
      <c r="O330" s="73">
        <f t="shared" si="33"/>
        <v>99387.078296384905</v>
      </c>
      <c r="P330" s="73">
        <f t="shared" si="33"/>
        <v>96291.448874421054</v>
      </c>
      <c r="Q330" s="73">
        <f t="shared" si="33"/>
        <v>100579.00355357915</v>
      </c>
      <c r="R330" s="73">
        <f t="shared" si="33"/>
        <v>105301.63280165555</v>
      </c>
      <c r="S330" s="73">
        <f t="shared" si="33"/>
        <v>79966.358335288896</v>
      </c>
      <c r="T330" s="74">
        <f t="shared" si="30"/>
        <v>670191.89377120114</v>
      </c>
    </row>
    <row r="331" spans="1:20" s="75" customFormat="1" ht="12" x14ac:dyDescent="0.2">
      <c r="A331" s="69"/>
      <c r="B331" s="69"/>
      <c r="C331" s="78" t="s">
        <v>527</v>
      </c>
      <c r="D331" s="69"/>
      <c r="E331" s="77"/>
      <c r="F331" s="73">
        <f t="shared" ref="F331:S331" si="34">F74+F75+F76+F77+F78+F79+F80+F94+F95+F96+F97+F98+F99+F100+F109+F110+F111+F112+F113+F114+F115+F116+F117+F119+F120+F121+F122+F123+F124+F142+F143+F144+F145+F162+F163+F164+F165+F166+F167+F168+F169+F208+F209+F210+F211+F243+F244+F245+F246+F247+F248+F271+F272+F273+F274+F275+F276</f>
        <v>0</v>
      </c>
      <c r="G331" s="73">
        <f t="shared" si="34"/>
        <v>0</v>
      </c>
      <c r="H331" s="73">
        <f t="shared" si="34"/>
        <v>0</v>
      </c>
      <c r="I331" s="73">
        <f t="shared" si="34"/>
        <v>0</v>
      </c>
      <c r="J331" s="73">
        <f t="shared" si="34"/>
        <v>0</v>
      </c>
      <c r="K331" s="73">
        <f t="shared" si="34"/>
        <v>0</v>
      </c>
      <c r="L331" s="73">
        <f t="shared" si="34"/>
        <v>0</v>
      </c>
      <c r="M331" s="73">
        <f t="shared" si="34"/>
        <v>11157.09648001291</v>
      </c>
      <c r="N331" s="73">
        <f t="shared" si="34"/>
        <v>34214.159638364326</v>
      </c>
      <c r="O331" s="73">
        <f t="shared" si="34"/>
        <v>36656.427464040753</v>
      </c>
      <c r="P331" s="73">
        <f t="shared" si="34"/>
        <v>33635.308884095706</v>
      </c>
      <c r="Q331" s="73">
        <f t="shared" si="34"/>
        <v>37044.584827894527</v>
      </c>
      <c r="R331" s="73">
        <f t="shared" si="34"/>
        <v>40001.46294457934</v>
      </c>
      <c r="S331" s="73">
        <f t="shared" si="34"/>
        <v>37447.996208505574</v>
      </c>
      <c r="T331" s="74">
        <f t="shared" si="30"/>
        <v>230157.03644749313</v>
      </c>
    </row>
    <row r="332" spans="1:20" s="75" customFormat="1" ht="12" x14ac:dyDescent="0.2">
      <c r="A332" s="69"/>
      <c r="B332" s="69"/>
      <c r="C332" s="78" t="s">
        <v>528</v>
      </c>
      <c r="D332" s="69"/>
      <c r="E332" s="77"/>
      <c r="F332" s="73">
        <f t="shared" ref="F332:S332" si="35">F81+F82+F83+F84+F101+F102+F103+F104+F118+F125+F126+F127+F146+F147+F148+F149+F170+F171+F172+F173+F174+F212+F249+F250+F277</f>
        <v>0</v>
      </c>
      <c r="G332" s="73">
        <f t="shared" si="35"/>
        <v>0</v>
      </c>
      <c r="H332" s="73">
        <f t="shared" si="35"/>
        <v>0</v>
      </c>
      <c r="I332" s="73">
        <f t="shared" si="35"/>
        <v>0</v>
      </c>
      <c r="J332" s="73">
        <f t="shared" si="35"/>
        <v>0</v>
      </c>
      <c r="K332" s="73">
        <f t="shared" si="35"/>
        <v>0</v>
      </c>
      <c r="L332" s="73">
        <f t="shared" si="35"/>
        <v>0</v>
      </c>
      <c r="M332" s="73">
        <f t="shared" si="35"/>
        <v>918.75</v>
      </c>
      <c r="N332" s="73">
        <f t="shared" si="35"/>
        <v>7493.8147926634774</v>
      </c>
      <c r="O332" s="73">
        <f t="shared" si="35"/>
        <v>7945.681818181818</v>
      </c>
      <c r="P332" s="73">
        <f t="shared" si="35"/>
        <v>8588.884963768116</v>
      </c>
      <c r="Q332" s="73">
        <f t="shared" si="35"/>
        <v>8887.9830917874388</v>
      </c>
      <c r="R332" s="73">
        <f t="shared" si="35"/>
        <v>10281.25</v>
      </c>
      <c r="S332" s="73">
        <f t="shared" si="35"/>
        <v>9244.0555555555547</v>
      </c>
      <c r="T332" s="74">
        <f t="shared" si="30"/>
        <v>53360.420221956403</v>
      </c>
    </row>
    <row r="333" spans="1:20" s="75" customFormat="1" ht="12" x14ac:dyDescent="0.2">
      <c r="A333" s="69"/>
      <c r="B333" s="69"/>
      <c r="C333" s="78" t="s">
        <v>529</v>
      </c>
      <c r="D333" s="69"/>
      <c r="E333" s="77"/>
      <c r="F333" s="73">
        <f t="shared" ref="F333:S333" si="36">F203+F205+F206+F207+F214+F215+F219+F226+F227+F228+F229+F251+F252+F253+F254+F255+F256+F257+F258+F259+F260+F261+F262+F263+F264</f>
        <v>0</v>
      </c>
      <c r="G333" s="73">
        <f t="shared" si="36"/>
        <v>0</v>
      </c>
      <c r="H333" s="73">
        <f t="shared" si="36"/>
        <v>0</v>
      </c>
      <c r="I333" s="73">
        <f t="shared" si="36"/>
        <v>0</v>
      </c>
      <c r="J333" s="73">
        <f t="shared" si="36"/>
        <v>0</v>
      </c>
      <c r="K333" s="73">
        <f t="shared" si="36"/>
        <v>0</v>
      </c>
      <c r="L333" s="73">
        <f t="shared" si="36"/>
        <v>0</v>
      </c>
      <c r="M333" s="73">
        <f t="shared" si="36"/>
        <v>12346.367946900982</v>
      </c>
      <c r="N333" s="73">
        <f t="shared" si="36"/>
        <v>18249.46909090909</v>
      </c>
      <c r="O333" s="73">
        <f t="shared" si="36"/>
        <v>16352.876074340113</v>
      </c>
      <c r="P333" s="73">
        <f t="shared" si="36"/>
        <v>14988.43</v>
      </c>
      <c r="Q333" s="73">
        <f t="shared" si="36"/>
        <v>14572.51652173913</v>
      </c>
      <c r="R333" s="73">
        <f t="shared" si="36"/>
        <v>17863.881298714346</v>
      </c>
      <c r="S333" s="73">
        <f t="shared" si="36"/>
        <v>13100.579867336706</v>
      </c>
      <c r="T333" s="74">
        <f t="shared" si="30"/>
        <v>107474.12079994037</v>
      </c>
    </row>
    <row r="334" spans="1:20" s="75" customFormat="1" ht="12" x14ac:dyDescent="0.2">
      <c r="C334" s="79"/>
      <c r="E334" s="80"/>
      <c r="F334" s="81"/>
      <c r="G334" s="81"/>
      <c r="H334" s="81"/>
      <c r="I334" s="81"/>
      <c r="J334" s="81"/>
      <c r="K334" s="81"/>
      <c r="L334" s="81"/>
      <c r="M334" s="81"/>
      <c r="N334" s="81"/>
      <c r="O334" s="81"/>
      <c r="P334" s="81"/>
      <c r="Q334" s="81"/>
      <c r="R334" s="81"/>
      <c r="S334" s="81"/>
      <c r="T334" s="82"/>
    </row>
    <row r="335" spans="1:20" s="75" customFormat="1" ht="12" x14ac:dyDescent="0.2">
      <c r="A335" s="69"/>
      <c r="B335" s="69"/>
      <c r="C335" s="70" t="s">
        <v>530</v>
      </c>
      <c r="D335" s="69"/>
      <c r="E335" s="77"/>
      <c r="F335" s="73">
        <f t="shared" ref="F335:S335" si="37">SUM(F283:F302)</f>
        <v>0</v>
      </c>
      <c r="G335" s="73">
        <f t="shared" si="37"/>
        <v>0</v>
      </c>
      <c r="H335" s="73">
        <f t="shared" si="37"/>
        <v>0</v>
      </c>
      <c r="I335" s="73">
        <f t="shared" si="37"/>
        <v>0</v>
      </c>
      <c r="J335" s="73">
        <f t="shared" si="37"/>
        <v>0</v>
      </c>
      <c r="K335" s="73">
        <f t="shared" si="37"/>
        <v>0</v>
      </c>
      <c r="L335" s="73">
        <f t="shared" si="37"/>
        <v>0</v>
      </c>
      <c r="M335" s="73">
        <f t="shared" si="37"/>
        <v>661.74723027375194</v>
      </c>
      <c r="N335" s="73">
        <f t="shared" si="37"/>
        <v>1353.33</v>
      </c>
      <c r="O335" s="73">
        <f t="shared" si="37"/>
        <v>888.33</v>
      </c>
      <c r="P335" s="73">
        <f t="shared" si="37"/>
        <v>818.75</v>
      </c>
      <c r="Q335" s="73">
        <f t="shared" si="37"/>
        <v>2352.5500000000002</v>
      </c>
      <c r="R335" s="73">
        <f t="shared" si="37"/>
        <v>5405.9031746031751</v>
      </c>
      <c r="S335" s="73">
        <f t="shared" si="37"/>
        <v>3849.31</v>
      </c>
      <c r="T335" s="74">
        <f>R335+Q335+P335+O335+N335+M335+L335+K335+J335+I335+H335+G335+S335</f>
        <v>15329.920404876926</v>
      </c>
    </row>
    <row r="336" spans="1:20" s="75" customFormat="1" ht="12" x14ac:dyDescent="0.2">
      <c r="A336" s="69"/>
      <c r="B336" s="69"/>
      <c r="C336" s="70" t="s">
        <v>531</v>
      </c>
      <c r="D336" s="69"/>
      <c r="E336" s="77"/>
      <c r="F336" s="73">
        <f t="shared" ref="F336:S336" si="38">SUM(F305:F320)</f>
        <v>26057.886999999999</v>
      </c>
      <c r="G336" s="73">
        <f t="shared" si="38"/>
        <v>73.805666666666639</v>
      </c>
      <c r="H336" s="73">
        <f t="shared" si="38"/>
        <v>5102.43</v>
      </c>
      <c r="I336" s="73">
        <f t="shared" si="38"/>
        <v>5620.26</v>
      </c>
      <c r="J336" s="73">
        <f t="shared" si="38"/>
        <v>5125.3500000000004</v>
      </c>
      <c r="K336" s="73">
        <f t="shared" si="38"/>
        <v>4727.721333333333</v>
      </c>
      <c r="L336" s="73">
        <f t="shared" si="38"/>
        <v>5408.32</v>
      </c>
      <c r="M336" s="73">
        <f t="shared" si="38"/>
        <v>12854.091822222221</v>
      </c>
      <c r="N336" s="73">
        <f t="shared" si="38"/>
        <v>11507.680106128537</v>
      </c>
      <c r="O336" s="73">
        <f t="shared" si="38"/>
        <v>4243.7765232771817</v>
      </c>
      <c r="P336" s="73">
        <f t="shared" si="38"/>
        <v>2706.9896976815744</v>
      </c>
      <c r="Q336" s="73">
        <f t="shared" si="38"/>
        <v>3533.2036507609755</v>
      </c>
      <c r="R336" s="73">
        <f t="shared" si="38"/>
        <v>3829.0006879149264</v>
      </c>
      <c r="S336" s="73">
        <f t="shared" si="38"/>
        <v>665</v>
      </c>
      <c r="T336" s="74">
        <f>R336+Q336+P336+O336+N336+M336+L336+K336+J336+I336+H336+G336+S336</f>
        <v>65397.629487985418</v>
      </c>
    </row>
    <row r="337" spans="1:20" s="75" customFormat="1" ht="24" x14ac:dyDescent="0.2">
      <c r="A337" s="83"/>
      <c r="B337" s="83"/>
      <c r="C337" s="84" t="s">
        <v>532</v>
      </c>
      <c r="D337" s="83"/>
      <c r="E337" s="85"/>
      <c r="F337" s="86">
        <f t="shared" ref="F337:S337" si="39">SUM(F327,F335,F336)</f>
        <v>26057.886999999999</v>
      </c>
      <c r="G337" s="86">
        <f t="shared" si="39"/>
        <v>73.805666666666639</v>
      </c>
      <c r="H337" s="86">
        <f t="shared" si="39"/>
        <v>5102.43</v>
      </c>
      <c r="I337" s="86">
        <f t="shared" si="39"/>
        <v>5620.26</v>
      </c>
      <c r="J337" s="86">
        <f t="shared" si="39"/>
        <v>5125.3500000000004</v>
      </c>
      <c r="K337" s="86">
        <f t="shared" si="39"/>
        <v>4727.721333333333</v>
      </c>
      <c r="L337" s="86">
        <f t="shared" si="39"/>
        <v>5408.32</v>
      </c>
      <c r="M337" s="86">
        <f t="shared" si="39"/>
        <v>160878.46714306419</v>
      </c>
      <c r="N337" s="86">
        <f t="shared" si="39"/>
        <v>207719.9359423595</v>
      </c>
      <c r="O337" s="86">
        <f t="shared" si="39"/>
        <v>207468.03338086559</v>
      </c>
      <c r="P337" s="86">
        <f t="shared" si="39"/>
        <v>201890.95539606203</v>
      </c>
      <c r="Q337" s="86">
        <f t="shared" si="39"/>
        <v>214209.061275099</v>
      </c>
      <c r="R337" s="86">
        <f t="shared" si="39"/>
        <v>244219.5975744586</v>
      </c>
      <c r="S337" s="86">
        <f t="shared" si="39"/>
        <v>205607.75970694644</v>
      </c>
      <c r="T337" s="86">
        <f>R337+Q337+P337+O337+N337+M337+L337+K337+J337+I337+H337+G337+S337</f>
        <v>1468051.6974188555</v>
      </c>
    </row>
    <row r="342" spans="1:20" hidden="1" x14ac:dyDescent="0.25"/>
    <row r="343" spans="1:20" hidden="1" x14ac:dyDescent="0.25">
      <c r="A343" s="87"/>
      <c r="B343" s="87"/>
      <c r="C343" s="88"/>
      <c r="D343" s="89"/>
      <c r="E343" s="89"/>
      <c r="F343" s="10" t="e">
        <f t="shared" ref="F343:P343" ca="1" si="40">SUM(F1:F349)</f>
        <v>#REF!</v>
      </c>
      <c r="G343" s="10" t="e">
        <f t="shared" ca="1" si="40"/>
        <v>#REF!</v>
      </c>
      <c r="H343" s="10" t="e">
        <f t="shared" ca="1" si="40"/>
        <v>#REF!</v>
      </c>
      <c r="I343" s="10" t="e">
        <f t="shared" ca="1" si="40"/>
        <v>#REF!</v>
      </c>
      <c r="J343" s="10" t="e">
        <f t="shared" ca="1" si="40"/>
        <v>#REF!</v>
      </c>
      <c r="K343" s="10" t="e">
        <f t="shared" ca="1" si="40"/>
        <v>#REF!</v>
      </c>
      <c r="L343" s="10" t="e">
        <f t="shared" ca="1" si="40"/>
        <v>#REF!</v>
      </c>
      <c r="M343" s="10" t="e">
        <f t="shared" ca="1" si="40"/>
        <v>#REF!</v>
      </c>
      <c r="N343" s="10" t="e">
        <f t="shared" ca="1" si="40"/>
        <v>#REF!</v>
      </c>
      <c r="O343" s="10" t="e">
        <f t="shared" ca="1" si="40"/>
        <v>#REF!</v>
      </c>
      <c r="P343" s="10">
        <f t="shared" ca="1" si="40"/>
        <v>198365.21569838046</v>
      </c>
      <c r="Q343" s="10">
        <v>214209.06127509903</v>
      </c>
      <c r="R343" s="10">
        <v>244219.59757445857</v>
      </c>
      <c r="S343" s="10">
        <v>195018.29970694651</v>
      </c>
      <c r="T343" s="10">
        <f ca="1">SUM(T3:T349)</f>
        <v>1794348.0973406208</v>
      </c>
    </row>
    <row r="344" spans="1:20" hidden="1" x14ac:dyDescent="0.25"/>
    <row r="345" spans="1:20" hidden="1" x14ac:dyDescent="0.25">
      <c r="C345" s="29" t="s">
        <v>533</v>
      </c>
    </row>
    <row r="346" spans="1:20" hidden="1" x14ac:dyDescent="0.25">
      <c r="A346" s="6">
        <v>152</v>
      </c>
      <c r="B346" s="6">
        <v>152</v>
      </c>
      <c r="C346" s="61" t="s">
        <v>248</v>
      </c>
      <c r="D346" s="14" t="s">
        <v>235</v>
      </c>
      <c r="E346" s="14" t="s">
        <v>534</v>
      </c>
      <c r="F346" s="9"/>
      <c r="G346" s="9"/>
      <c r="H346" s="9"/>
      <c r="I346" s="9"/>
      <c r="J346" s="9"/>
      <c r="K346" s="9"/>
      <c r="L346" s="9"/>
      <c r="M346" s="9">
        <v>0</v>
      </c>
      <c r="N346" s="9">
        <v>0</v>
      </c>
      <c r="O346" s="9">
        <v>3.6363636364171725E-3</v>
      </c>
      <c r="P346" s="9">
        <v>0</v>
      </c>
      <c r="Q346" s="9">
        <v>0</v>
      </c>
      <c r="R346" s="9">
        <v>0</v>
      </c>
      <c r="S346" s="9">
        <v>0</v>
      </c>
      <c r="T346" s="10">
        <f t="shared" ref="T346" si="41">R346+Q346+P346+O346+N346+M346+L346+K346+J346+I346+H346+G346+S346</f>
        <v>3.6363636364171725E-3</v>
      </c>
    </row>
    <row r="347" spans="1:20" hidden="1" x14ac:dyDescent="0.25">
      <c r="A347" s="6">
        <v>276</v>
      </c>
      <c r="B347" s="6">
        <v>276</v>
      </c>
      <c r="C347" s="60" t="s">
        <v>448</v>
      </c>
      <c r="D347" s="8" t="s">
        <v>297</v>
      </c>
      <c r="E347" s="8" t="s">
        <v>535</v>
      </c>
      <c r="F347" s="9"/>
      <c r="G347" s="9"/>
      <c r="H347" s="9"/>
      <c r="I347" s="9"/>
      <c r="J347" s="9"/>
      <c r="K347" s="9"/>
      <c r="L347" s="9"/>
      <c r="M347" s="9">
        <v>0</v>
      </c>
      <c r="N347" s="9">
        <v>0</v>
      </c>
      <c r="O347" s="52">
        <v>0</v>
      </c>
      <c r="P347" s="9">
        <v>0</v>
      </c>
      <c r="Q347" s="9">
        <v>0</v>
      </c>
      <c r="R347" s="9">
        <v>0</v>
      </c>
      <c r="S347" s="9">
        <v>155.72</v>
      </c>
      <c r="T347" s="10">
        <f>R347+Q347+P347+O347+N347+M347+L347+K347+J347+I347+H347+G347+S347</f>
        <v>155.72</v>
      </c>
    </row>
    <row r="348" spans="1:20" hidden="1" x14ac:dyDescent="0.25">
      <c r="A348" s="6">
        <v>298</v>
      </c>
      <c r="B348" s="6">
        <v>298</v>
      </c>
      <c r="C348" s="63" t="s">
        <v>536</v>
      </c>
      <c r="D348" s="8" t="s">
        <v>97</v>
      </c>
      <c r="E348" s="18" t="s">
        <v>537</v>
      </c>
      <c r="F348" s="47"/>
      <c r="G348" s="47"/>
      <c r="H348" s="47"/>
      <c r="I348" s="47"/>
      <c r="J348" s="47"/>
      <c r="K348" s="47"/>
      <c r="L348" s="47"/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10">
        <f>R348+Q348+P348+O348+N348+M348+L348+K348+J348+I348+H348+G348+S348</f>
        <v>0</v>
      </c>
    </row>
    <row r="349" spans="1:20" hidden="1" x14ac:dyDescent="0.25">
      <c r="A349" s="6"/>
      <c r="B349" s="6"/>
      <c r="C349" s="63"/>
      <c r="D349" s="8"/>
      <c r="E349" s="18" t="s">
        <v>538</v>
      </c>
      <c r="F349" s="47"/>
      <c r="G349" s="47"/>
      <c r="H349" s="47"/>
      <c r="I349" s="47"/>
      <c r="J349" s="47"/>
      <c r="K349" s="47"/>
      <c r="L349" s="47"/>
      <c r="M349" s="9">
        <v>0</v>
      </c>
      <c r="N349" s="9">
        <v>0</v>
      </c>
      <c r="O349" s="9">
        <v>0</v>
      </c>
      <c r="P349" s="9">
        <v>0</v>
      </c>
      <c r="Q349" s="9">
        <v>0</v>
      </c>
      <c r="R349" s="9">
        <v>0</v>
      </c>
      <c r="S349" s="9">
        <v>0</v>
      </c>
      <c r="T349" s="10">
        <f>R349+Q349+P349+O349+N349+M349+L349+K349+J349+I349+H349+G349+S349</f>
        <v>0</v>
      </c>
    </row>
    <row r="350" spans="1:20" hidden="1" x14ac:dyDescent="0.25"/>
  </sheetData>
  <autoFilter ref="A1:T280">
    <filterColumn colId="2">
      <colorFilter dxfId="0"/>
    </filterColumn>
  </autoFilter>
  <pageMargins left="0.51181102362204722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Gogi Kontridze</dc:creator>
  <cp:lastModifiedBy>unmc123</cp:lastModifiedBy>
  <dcterms:created xsi:type="dcterms:W3CDTF">2019-10-27T12:59:46Z</dcterms:created>
  <dcterms:modified xsi:type="dcterms:W3CDTF">2020-05-23T11:39:36Z</dcterms:modified>
</cp:coreProperties>
</file>